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431540\Desktop\Poker\Saisons VDAPOKER92\2024-2025\"/>
    </mc:Choice>
  </mc:AlternateContent>
  <xr:revisionPtr revIDLastSave="0" documentId="13_ncr:1_{FDE4321A-75F7-47D8-BE19-44221226F765}" xr6:coauthVersionLast="47" xr6:coauthVersionMax="47" xr10:uidLastSave="{00000000-0000-0000-0000-000000000000}"/>
  <bookViews>
    <workbookView xWindow="9800" yWindow="-21600" windowWidth="19200" windowHeight="21140" activeTab="1" xr2:uid="{518C313C-C91C-429D-B1DA-809FF4B3B92B}"/>
  </bookViews>
  <sheets>
    <sheet name="Saison Hiver" sheetId="1" r:id="rId1"/>
    <sheet name="Saison Eté" sheetId="4" r:id="rId2"/>
    <sheet name="GENERAL" sheetId="5" r:id="rId3"/>
    <sheet name="Cash" sheetId="3" r:id="rId4"/>
  </sheets>
  <definedNames>
    <definedName name="_xlnm._FilterDatabase" localSheetId="3" hidden="1">Cash!#REF!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G33" i="3" l="1"/>
  <c r="CF33" i="3"/>
  <c r="CD33" i="3"/>
  <c r="CC33" i="3"/>
  <c r="CA33" i="3"/>
  <c r="BZ33" i="3"/>
  <c r="BX33" i="3"/>
  <c r="BW33" i="3"/>
  <c r="BU33" i="3"/>
  <c r="BT33" i="3"/>
  <c r="BR33" i="3"/>
  <c r="BQ33" i="3"/>
  <c r="BO33" i="3"/>
  <c r="BN33" i="3"/>
  <c r="BL33" i="3"/>
  <c r="BK33" i="3"/>
  <c r="BI33" i="3"/>
  <c r="BH33" i="3"/>
  <c r="BF33" i="3"/>
  <c r="BE33" i="3"/>
  <c r="BC33" i="3"/>
  <c r="BB33" i="3"/>
  <c r="AZ33" i="3"/>
  <c r="AY33" i="3"/>
  <c r="AW33" i="3"/>
  <c r="AV33" i="3"/>
  <c r="AT33" i="3"/>
  <c r="AS33" i="3"/>
  <c r="AQ33" i="3"/>
  <c r="AP33" i="3"/>
  <c r="AN33" i="3"/>
  <c r="AM33" i="3"/>
  <c r="AK33" i="3"/>
  <c r="AJ33" i="3"/>
  <c r="AH33" i="3"/>
  <c r="AG33" i="3"/>
  <c r="AD33" i="3"/>
  <c r="AB33" i="3"/>
  <c r="AA33" i="3"/>
  <c r="Z33" i="3"/>
  <c r="AC33" i="3" s="1"/>
  <c r="AF33" i="3" s="1"/>
  <c r="AI33" i="3" s="1"/>
  <c r="AL33" i="3" s="1"/>
  <c r="AO33" i="3" s="1"/>
  <c r="AR33" i="3" s="1"/>
  <c r="AU33" i="3" s="1"/>
  <c r="AX33" i="3" s="1"/>
  <c r="BA33" i="3" s="1"/>
  <c r="BD33" i="3" s="1"/>
  <c r="BG33" i="3" s="1"/>
  <c r="BJ33" i="3" s="1"/>
  <c r="Y33" i="3"/>
  <c r="X33" i="3"/>
  <c r="W33" i="3"/>
  <c r="V33" i="3"/>
  <c r="U33" i="3"/>
  <c r="S33" i="3"/>
  <c r="R33" i="3"/>
  <c r="P33" i="3"/>
  <c r="O33" i="3"/>
  <c r="M33" i="3"/>
  <c r="L33" i="3"/>
  <c r="J33" i="3"/>
  <c r="I33" i="3"/>
  <c r="H33" i="3"/>
  <c r="K33" i="3" s="1"/>
  <c r="N33" i="3" s="1"/>
  <c r="Q33" i="3" s="1"/>
  <c r="T33" i="3" s="1"/>
  <c r="F33" i="3"/>
  <c r="D33" i="3"/>
  <c r="C33" i="3"/>
  <c r="K32" i="3"/>
  <c r="N32" i="3" s="1"/>
  <c r="Q32" i="3" s="1"/>
  <c r="T32" i="3" s="1"/>
  <c r="W32" i="3" s="1"/>
  <c r="Z32" i="3" s="1"/>
  <c r="AC32" i="3" s="1"/>
  <c r="AF32" i="3" s="1"/>
  <c r="AI32" i="3" s="1"/>
  <c r="AL32" i="3" s="1"/>
  <c r="AO32" i="3" s="1"/>
  <c r="AR32" i="3" s="1"/>
  <c r="AU32" i="3" s="1"/>
  <c r="AX32" i="3" s="1"/>
  <c r="BA32" i="3" s="1"/>
  <c r="BD32" i="3" s="1"/>
  <c r="BG32" i="3" s="1"/>
  <c r="BJ32" i="3" s="1"/>
  <c r="BM32" i="3" s="1"/>
  <c r="BP32" i="3" s="1"/>
  <c r="BS32" i="3" s="1"/>
  <c r="BV32" i="3" s="1"/>
  <c r="BY32" i="3" s="1"/>
  <c r="CB32" i="3" s="1"/>
  <c r="CE32" i="3" s="1"/>
  <c r="CH32" i="3" s="1"/>
  <c r="G32" i="3"/>
  <c r="E32" i="3"/>
  <c r="H32" i="3" s="1"/>
  <c r="Q31" i="3"/>
  <c r="T31" i="3" s="1"/>
  <c r="W31" i="3" s="1"/>
  <c r="Z31" i="3" s="1"/>
  <c r="AC31" i="3" s="1"/>
  <c r="AF31" i="3" s="1"/>
  <c r="AI31" i="3" s="1"/>
  <c r="AL31" i="3" s="1"/>
  <c r="AO31" i="3" s="1"/>
  <c r="AR31" i="3" s="1"/>
  <c r="AU31" i="3" s="1"/>
  <c r="AX31" i="3" s="1"/>
  <c r="BA31" i="3" s="1"/>
  <c r="BD31" i="3" s="1"/>
  <c r="BG31" i="3" s="1"/>
  <c r="BJ31" i="3" s="1"/>
  <c r="BM31" i="3" s="1"/>
  <c r="BP31" i="3" s="1"/>
  <c r="BS31" i="3" s="1"/>
  <c r="BV31" i="3" s="1"/>
  <c r="BY31" i="3" s="1"/>
  <c r="CB31" i="3" s="1"/>
  <c r="CE31" i="3" s="1"/>
  <c r="CH31" i="3" s="1"/>
  <c r="G31" i="3"/>
  <c r="E31" i="3"/>
  <c r="H31" i="3" s="1"/>
  <c r="K31" i="3" s="1"/>
  <c r="N31" i="3" s="1"/>
  <c r="H30" i="3"/>
  <c r="K30" i="3" s="1"/>
  <c r="N30" i="3" s="1"/>
  <c r="Q30" i="3" s="1"/>
  <c r="T30" i="3" s="1"/>
  <c r="W30" i="3" s="1"/>
  <c r="Z30" i="3" s="1"/>
  <c r="AC30" i="3" s="1"/>
  <c r="AF30" i="3" s="1"/>
  <c r="AI30" i="3" s="1"/>
  <c r="AL30" i="3" s="1"/>
  <c r="AO30" i="3" s="1"/>
  <c r="AR30" i="3" s="1"/>
  <c r="AU30" i="3" s="1"/>
  <c r="AX30" i="3" s="1"/>
  <c r="BA30" i="3" s="1"/>
  <c r="BD30" i="3" s="1"/>
  <c r="BG30" i="3" s="1"/>
  <c r="BJ30" i="3" s="1"/>
  <c r="BM30" i="3" s="1"/>
  <c r="BP30" i="3" s="1"/>
  <c r="BS30" i="3" s="1"/>
  <c r="BV30" i="3" s="1"/>
  <c r="BY30" i="3" s="1"/>
  <c r="CB30" i="3" s="1"/>
  <c r="CE30" i="3" s="1"/>
  <c r="CH30" i="3" s="1"/>
  <c r="E30" i="3"/>
  <c r="E29" i="3"/>
  <c r="H29" i="3" s="1"/>
  <c r="K29" i="3" s="1"/>
  <c r="N29" i="3" s="1"/>
  <c r="Q29" i="3" s="1"/>
  <c r="T29" i="3" s="1"/>
  <c r="W29" i="3" s="1"/>
  <c r="Z29" i="3" s="1"/>
  <c r="AC29" i="3" s="1"/>
  <c r="AF29" i="3" s="1"/>
  <c r="AI29" i="3" s="1"/>
  <c r="AL29" i="3" s="1"/>
  <c r="AO29" i="3" s="1"/>
  <c r="AR29" i="3" s="1"/>
  <c r="AU29" i="3" s="1"/>
  <c r="AX29" i="3" s="1"/>
  <c r="BA29" i="3" s="1"/>
  <c r="BD29" i="3" s="1"/>
  <c r="BG29" i="3" s="1"/>
  <c r="BJ29" i="3" s="1"/>
  <c r="BM29" i="3" s="1"/>
  <c r="BP29" i="3" s="1"/>
  <c r="BS29" i="3" s="1"/>
  <c r="BV29" i="3" s="1"/>
  <c r="BY29" i="3" s="1"/>
  <c r="CB29" i="3" s="1"/>
  <c r="CE29" i="3" s="1"/>
  <c r="CH29" i="3" s="1"/>
  <c r="H28" i="3"/>
  <c r="K28" i="3" s="1"/>
  <c r="N28" i="3" s="1"/>
  <c r="Q28" i="3" s="1"/>
  <c r="T28" i="3" s="1"/>
  <c r="W28" i="3" s="1"/>
  <c r="Z28" i="3" s="1"/>
  <c r="AC28" i="3" s="1"/>
  <c r="AF28" i="3" s="1"/>
  <c r="AI28" i="3" s="1"/>
  <c r="AL28" i="3" s="1"/>
  <c r="AO28" i="3" s="1"/>
  <c r="AR28" i="3" s="1"/>
  <c r="AU28" i="3" s="1"/>
  <c r="AX28" i="3" s="1"/>
  <c r="BA28" i="3" s="1"/>
  <c r="BD28" i="3" s="1"/>
  <c r="BG28" i="3" s="1"/>
  <c r="BJ28" i="3" s="1"/>
  <c r="BM28" i="3" s="1"/>
  <c r="BP28" i="3" s="1"/>
  <c r="BS28" i="3" s="1"/>
  <c r="BV28" i="3" s="1"/>
  <c r="BY28" i="3" s="1"/>
  <c r="CB28" i="3" s="1"/>
  <c r="CE28" i="3" s="1"/>
  <c r="CH28" i="3" s="1"/>
  <c r="E28" i="3"/>
  <c r="E27" i="3"/>
  <c r="H27" i="3" s="1"/>
  <c r="K27" i="3" s="1"/>
  <c r="N27" i="3" s="1"/>
  <c r="Q27" i="3" s="1"/>
  <c r="T27" i="3" s="1"/>
  <c r="W27" i="3" s="1"/>
  <c r="Z27" i="3" s="1"/>
  <c r="AC27" i="3" s="1"/>
  <c r="AF27" i="3" s="1"/>
  <c r="AI27" i="3" s="1"/>
  <c r="AL27" i="3" s="1"/>
  <c r="AO27" i="3" s="1"/>
  <c r="AR27" i="3" s="1"/>
  <c r="AU27" i="3" s="1"/>
  <c r="AX27" i="3" s="1"/>
  <c r="BA27" i="3" s="1"/>
  <c r="BD27" i="3" s="1"/>
  <c r="BG27" i="3" s="1"/>
  <c r="BJ27" i="3" s="1"/>
  <c r="BM27" i="3" s="1"/>
  <c r="BP27" i="3" s="1"/>
  <c r="BS27" i="3" s="1"/>
  <c r="BV27" i="3" s="1"/>
  <c r="BY27" i="3" s="1"/>
  <c r="CB27" i="3" s="1"/>
  <c r="CE27" i="3" s="1"/>
  <c r="CH27" i="3" s="1"/>
  <c r="H26" i="3"/>
  <c r="K26" i="3" s="1"/>
  <c r="N26" i="3" s="1"/>
  <c r="Q26" i="3" s="1"/>
  <c r="T26" i="3" s="1"/>
  <c r="W26" i="3" s="1"/>
  <c r="Z26" i="3" s="1"/>
  <c r="AC26" i="3" s="1"/>
  <c r="AF26" i="3" s="1"/>
  <c r="AI26" i="3" s="1"/>
  <c r="AL26" i="3" s="1"/>
  <c r="AO26" i="3" s="1"/>
  <c r="AR26" i="3" s="1"/>
  <c r="AU26" i="3" s="1"/>
  <c r="AX26" i="3" s="1"/>
  <c r="BA26" i="3" s="1"/>
  <c r="BD26" i="3" s="1"/>
  <c r="BG26" i="3" s="1"/>
  <c r="BJ26" i="3" s="1"/>
  <c r="BM26" i="3" s="1"/>
  <c r="BP26" i="3" s="1"/>
  <c r="BS26" i="3" s="1"/>
  <c r="BV26" i="3" s="1"/>
  <c r="BY26" i="3" s="1"/>
  <c r="CB26" i="3" s="1"/>
  <c r="CE26" i="3" s="1"/>
  <c r="CH26" i="3" s="1"/>
  <c r="E26" i="3"/>
  <c r="G25" i="3"/>
  <c r="E25" i="3"/>
  <c r="H25" i="3" s="1"/>
  <c r="K25" i="3" s="1"/>
  <c r="N25" i="3" s="1"/>
  <c r="Q25" i="3" s="1"/>
  <c r="T25" i="3" s="1"/>
  <c r="W25" i="3" s="1"/>
  <c r="Z25" i="3" s="1"/>
  <c r="AC25" i="3" s="1"/>
  <c r="AF25" i="3" s="1"/>
  <c r="AI25" i="3" s="1"/>
  <c r="AL25" i="3" s="1"/>
  <c r="AO25" i="3" s="1"/>
  <c r="AR25" i="3" s="1"/>
  <c r="AU25" i="3" s="1"/>
  <c r="AX25" i="3" s="1"/>
  <c r="BA25" i="3" s="1"/>
  <c r="BD25" i="3" s="1"/>
  <c r="BG25" i="3" s="1"/>
  <c r="BJ25" i="3" s="1"/>
  <c r="BM25" i="3" s="1"/>
  <c r="BP25" i="3" s="1"/>
  <c r="BS25" i="3" s="1"/>
  <c r="BV25" i="3" s="1"/>
  <c r="BY25" i="3" s="1"/>
  <c r="CB25" i="3" s="1"/>
  <c r="CE25" i="3" s="1"/>
  <c r="CH25" i="3" s="1"/>
  <c r="G24" i="3"/>
  <c r="E24" i="3"/>
  <c r="H24" i="3" s="1"/>
  <c r="K24" i="3" s="1"/>
  <c r="N24" i="3" s="1"/>
  <c r="Q24" i="3" s="1"/>
  <c r="T24" i="3" s="1"/>
  <c r="W24" i="3" s="1"/>
  <c r="Z24" i="3" s="1"/>
  <c r="AC24" i="3" s="1"/>
  <c r="AF24" i="3" s="1"/>
  <c r="AI24" i="3" s="1"/>
  <c r="AL24" i="3" s="1"/>
  <c r="AO24" i="3" s="1"/>
  <c r="AR24" i="3" s="1"/>
  <c r="AU24" i="3" s="1"/>
  <c r="AX24" i="3" s="1"/>
  <c r="BA24" i="3" s="1"/>
  <c r="BD24" i="3" s="1"/>
  <c r="BG24" i="3" s="1"/>
  <c r="BJ24" i="3" s="1"/>
  <c r="BM24" i="3" s="1"/>
  <c r="BP24" i="3" s="1"/>
  <c r="BS24" i="3" s="1"/>
  <c r="BV24" i="3" s="1"/>
  <c r="BY24" i="3" s="1"/>
  <c r="CB24" i="3" s="1"/>
  <c r="CE24" i="3" s="1"/>
  <c r="CH24" i="3" s="1"/>
  <c r="K23" i="3"/>
  <c r="N23" i="3" s="1"/>
  <c r="Q23" i="3" s="1"/>
  <c r="T23" i="3" s="1"/>
  <c r="W23" i="3" s="1"/>
  <c r="Z23" i="3" s="1"/>
  <c r="AC23" i="3" s="1"/>
  <c r="AF23" i="3" s="1"/>
  <c r="AI23" i="3" s="1"/>
  <c r="AL23" i="3" s="1"/>
  <c r="AO23" i="3" s="1"/>
  <c r="AR23" i="3" s="1"/>
  <c r="AU23" i="3" s="1"/>
  <c r="AX23" i="3" s="1"/>
  <c r="BA23" i="3" s="1"/>
  <c r="BD23" i="3" s="1"/>
  <c r="BG23" i="3" s="1"/>
  <c r="BJ23" i="3" s="1"/>
  <c r="BM23" i="3" s="1"/>
  <c r="BP23" i="3" s="1"/>
  <c r="BS23" i="3" s="1"/>
  <c r="BV23" i="3" s="1"/>
  <c r="BY23" i="3" s="1"/>
  <c r="CB23" i="3" s="1"/>
  <c r="CE23" i="3" s="1"/>
  <c r="CH23" i="3" s="1"/>
  <c r="H23" i="3"/>
  <c r="E23" i="3"/>
  <c r="AE22" i="3"/>
  <c r="E22" i="3"/>
  <c r="H22" i="3" s="1"/>
  <c r="K22" i="3" s="1"/>
  <c r="N22" i="3" s="1"/>
  <c r="Q22" i="3" s="1"/>
  <c r="T22" i="3" s="1"/>
  <c r="W22" i="3" s="1"/>
  <c r="Z22" i="3" s="1"/>
  <c r="AC22" i="3" s="1"/>
  <c r="AF22" i="3" s="1"/>
  <c r="AI22" i="3" s="1"/>
  <c r="AL22" i="3" s="1"/>
  <c r="AO22" i="3" s="1"/>
  <c r="AR22" i="3" s="1"/>
  <c r="AU22" i="3" s="1"/>
  <c r="AX22" i="3" s="1"/>
  <c r="BA22" i="3" s="1"/>
  <c r="BD22" i="3" s="1"/>
  <c r="BG22" i="3" s="1"/>
  <c r="BJ22" i="3" s="1"/>
  <c r="BM22" i="3" s="1"/>
  <c r="BP22" i="3" s="1"/>
  <c r="BS22" i="3" s="1"/>
  <c r="BV22" i="3" s="1"/>
  <c r="BY22" i="3" s="1"/>
  <c r="CB22" i="3" s="1"/>
  <c r="CE22" i="3" s="1"/>
  <c r="CH22" i="3" s="1"/>
  <c r="G21" i="3"/>
  <c r="E21" i="3"/>
  <c r="H21" i="3" s="1"/>
  <c r="K21" i="3" s="1"/>
  <c r="N21" i="3" s="1"/>
  <c r="Q21" i="3" s="1"/>
  <c r="T21" i="3" s="1"/>
  <c r="W21" i="3" s="1"/>
  <c r="Z21" i="3" s="1"/>
  <c r="AC21" i="3" s="1"/>
  <c r="AF21" i="3" s="1"/>
  <c r="AI21" i="3" s="1"/>
  <c r="AL21" i="3" s="1"/>
  <c r="AO21" i="3" s="1"/>
  <c r="AR21" i="3" s="1"/>
  <c r="AU21" i="3" s="1"/>
  <c r="AX21" i="3" s="1"/>
  <c r="BA21" i="3" s="1"/>
  <c r="BD21" i="3" s="1"/>
  <c r="BG21" i="3" s="1"/>
  <c r="BJ21" i="3" s="1"/>
  <c r="BM21" i="3" s="1"/>
  <c r="BP21" i="3" s="1"/>
  <c r="BS21" i="3" s="1"/>
  <c r="BV21" i="3" s="1"/>
  <c r="BY21" i="3" s="1"/>
  <c r="CB21" i="3" s="1"/>
  <c r="CE21" i="3" s="1"/>
  <c r="CH21" i="3" s="1"/>
  <c r="E20" i="3"/>
  <c r="H20" i="3" s="1"/>
  <c r="K20" i="3" s="1"/>
  <c r="N20" i="3" s="1"/>
  <c r="Q20" i="3" s="1"/>
  <c r="T20" i="3" s="1"/>
  <c r="W20" i="3" s="1"/>
  <c r="Z20" i="3" s="1"/>
  <c r="AC20" i="3" s="1"/>
  <c r="AF20" i="3" s="1"/>
  <c r="AI20" i="3" s="1"/>
  <c r="AL20" i="3" s="1"/>
  <c r="AO20" i="3" s="1"/>
  <c r="AR20" i="3" s="1"/>
  <c r="AU20" i="3" s="1"/>
  <c r="AX20" i="3" s="1"/>
  <c r="BA20" i="3" s="1"/>
  <c r="BD20" i="3" s="1"/>
  <c r="BG20" i="3" s="1"/>
  <c r="BJ20" i="3" s="1"/>
  <c r="BM20" i="3" s="1"/>
  <c r="BP20" i="3" s="1"/>
  <c r="BS20" i="3" s="1"/>
  <c r="BV20" i="3" s="1"/>
  <c r="BY20" i="3" s="1"/>
  <c r="CB20" i="3" s="1"/>
  <c r="CE20" i="3" s="1"/>
  <c r="CH20" i="3" s="1"/>
  <c r="Q19" i="3"/>
  <c r="T19" i="3" s="1"/>
  <c r="W19" i="3" s="1"/>
  <c r="Z19" i="3" s="1"/>
  <c r="AC19" i="3" s="1"/>
  <c r="AF19" i="3" s="1"/>
  <c r="AI19" i="3" s="1"/>
  <c r="AL19" i="3" s="1"/>
  <c r="AO19" i="3" s="1"/>
  <c r="AR19" i="3" s="1"/>
  <c r="AU19" i="3" s="1"/>
  <c r="AX19" i="3" s="1"/>
  <c r="BA19" i="3" s="1"/>
  <c r="BD19" i="3" s="1"/>
  <c r="BG19" i="3" s="1"/>
  <c r="BJ19" i="3" s="1"/>
  <c r="BM19" i="3" s="1"/>
  <c r="BP19" i="3" s="1"/>
  <c r="BS19" i="3" s="1"/>
  <c r="BV19" i="3" s="1"/>
  <c r="BY19" i="3" s="1"/>
  <c r="CB19" i="3" s="1"/>
  <c r="CE19" i="3" s="1"/>
  <c r="CH19" i="3" s="1"/>
  <c r="H19" i="3"/>
  <c r="K19" i="3" s="1"/>
  <c r="N19" i="3" s="1"/>
  <c r="E19" i="3"/>
  <c r="T18" i="3"/>
  <c r="W18" i="3" s="1"/>
  <c r="Z18" i="3" s="1"/>
  <c r="AC18" i="3" s="1"/>
  <c r="AF18" i="3" s="1"/>
  <c r="AI18" i="3" s="1"/>
  <c r="AL18" i="3" s="1"/>
  <c r="AO18" i="3" s="1"/>
  <c r="AR18" i="3" s="1"/>
  <c r="AU18" i="3" s="1"/>
  <c r="AX18" i="3" s="1"/>
  <c r="BA18" i="3" s="1"/>
  <c r="BD18" i="3" s="1"/>
  <c r="BG18" i="3" s="1"/>
  <c r="BJ18" i="3" s="1"/>
  <c r="BM18" i="3" s="1"/>
  <c r="BP18" i="3" s="1"/>
  <c r="BS18" i="3" s="1"/>
  <c r="BV18" i="3" s="1"/>
  <c r="BY18" i="3" s="1"/>
  <c r="CB18" i="3" s="1"/>
  <c r="CE18" i="3" s="1"/>
  <c r="CH18" i="3" s="1"/>
  <c r="E18" i="3"/>
  <c r="H18" i="3" s="1"/>
  <c r="K18" i="3" s="1"/>
  <c r="N18" i="3" s="1"/>
  <c r="Q18" i="3" s="1"/>
  <c r="H17" i="3"/>
  <c r="K17" i="3" s="1"/>
  <c r="N17" i="3" s="1"/>
  <c r="Q17" i="3" s="1"/>
  <c r="T17" i="3" s="1"/>
  <c r="W17" i="3" s="1"/>
  <c r="Z17" i="3" s="1"/>
  <c r="AC17" i="3" s="1"/>
  <c r="AF17" i="3" s="1"/>
  <c r="AI17" i="3" s="1"/>
  <c r="AL17" i="3" s="1"/>
  <c r="AO17" i="3" s="1"/>
  <c r="AR17" i="3" s="1"/>
  <c r="AU17" i="3" s="1"/>
  <c r="AX17" i="3" s="1"/>
  <c r="BA17" i="3" s="1"/>
  <c r="BD17" i="3" s="1"/>
  <c r="BG17" i="3" s="1"/>
  <c r="BJ17" i="3" s="1"/>
  <c r="BM17" i="3" s="1"/>
  <c r="BP17" i="3" s="1"/>
  <c r="BS17" i="3" s="1"/>
  <c r="BV17" i="3" s="1"/>
  <c r="BY17" i="3" s="1"/>
  <c r="CB17" i="3" s="1"/>
  <c r="CE17" i="3" s="1"/>
  <c r="CH17" i="3" s="1"/>
  <c r="E17" i="3"/>
  <c r="AE16" i="3"/>
  <c r="H16" i="3"/>
  <c r="K16" i="3" s="1"/>
  <c r="N16" i="3" s="1"/>
  <c r="Q16" i="3" s="1"/>
  <c r="T16" i="3" s="1"/>
  <c r="W16" i="3" s="1"/>
  <c r="Z16" i="3" s="1"/>
  <c r="AC16" i="3" s="1"/>
  <c r="AF16" i="3" s="1"/>
  <c r="AI16" i="3" s="1"/>
  <c r="AL16" i="3" s="1"/>
  <c r="AO16" i="3" s="1"/>
  <c r="AR16" i="3" s="1"/>
  <c r="AU16" i="3" s="1"/>
  <c r="AX16" i="3" s="1"/>
  <c r="BA16" i="3" s="1"/>
  <c r="BD16" i="3" s="1"/>
  <c r="BG16" i="3" s="1"/>
  <c r="BJ16" i="3" s="1"/>
  <c r="BM16" i="3" s="1"/>
  <c r="BP16" i="3" s="1"/>
  <c r="BS16" i="3" s="1"/>
  <c r="BV16" i="3" s="1"/>
  <c r="BY16" i="3" s="1"/>
  <c r="CB16" i="3" s="1"/>
  <c r="CE16" i="3" s="1"/>
  <c r="CH16" i="3" s="1"/>
  <c r="E16" i="3"/>
  <c r="K15" i="3"/>
  <c r="N15" i="3" s="1"/>
  <c r="Q15" i="3" s="1"/>
  <c r="T15" i="3" s="1"/>
  <c r="W15" i="3" s="1"/>
  <c r="Z15" i="3" s="1"/>
  <c r="AC15" i="3" s="1"/>
  <c r="AF15" i="3" s="1"/>
  <c r="AI15" i="3" s="1"/>
  <c r="AL15" i="3" s="1"/>
  <c r="AO15" i="3" s="1"/>
  <c r="AR15" i="3" s="1"/>
  <c r="AU15" i="3" s="1"/>
  <c r="AX15" i="3" s="1"/>
  <c r="BA15" i="3" s="1"/>
  <c r="BD15" i="3" s="1"/>
  <c r="BG15" i="3" s="1"/>
  <c r="BJ15" i="3" s="1"/>
  <c r="BM15" i="3" s="1"/>
  <c r="BP15" i="3" s="1"/>
  <c r="BS15" i="3" s="1"/>
  <c r="BV15" i="3" s="1"/>
  <c r="BY15" i="3" s="1"/>
  <c r="CB15" i="3" s="1"/>
  <c r="CE15" i="3" s="1"/>
  <c r="CH15" i="3" s="1"/>
  <c r="G15" i="3"/>
  <c r="E15" i="3"/>
  <c r="H15" i="3" s="1"/>
  <c r="Z14" i="3"/>
  <c r="AC14" i="3" s="1"/>
  <c r="AF14" i="3" s="1"/>
  <c r="AI14" i="3" s="1"/>
  <c r="AL14" i="3" s="1"/>
  <c r="AO14" i="3" s="1"/>
  <c r="AR14" i="3" s="1"/>
  <c r="AU14" i="3" s="1"/>
  <c r="AX14" i="3" s="1"/>
  <c r="BA14" i="3" s="1"/>
  <c r="BD14" i="3" s="1"/>
  <c r="BG14" i="3" s="1"/>
  <c r="BJ14" i="3" s="1"/>
  <c r="BM14" i="3" s="1"/>
  <c r="BP14" i="3" s="1"/>
  <c r="BS14" i="3" s="1"/>
  <c r="BV14" i="3" s="1"/>
  <c r="BY14" i="3" s="1"/>
  <c r="CB14" i="3" s="1"/>
  <c r="CE14" i="3" s="1"/>
  <c r="CH14" i="3" s="1"/>
  <c r="K14" i="3"/>
  <c r="N14" i="3" s="1"/>
  <c r="Q14" i="3" s="1"/>
  <c r="T14" i="3" s="1"/>
  <c r="W14" i="3" s="1"/>
  <c r="H14" i="3"/>
  <c r="E14" i="3"/>
  <c r="E13" i="3"/>
  <c r="H13" i="3" s="1"/>
  <c r="K13" i="3" s="1"/>
  <c r="N13" i="3" s="1"/>
  <c r="Q13" i="3" s="1"/>
  <c r="T13" i="3" s="1"/>
  <c r="W13" i="3" s="1"/>
  <c r="Z13" i="3" s="1"/>
  <c r="AC13" i="3" s="1"/>
  <c r="AF13" i="3" s="1"/>
  <c r="AI13" i="3" s="1"/>
  <c r="AL13" i="3" s="1"/>
  <c r="AO13" i="3" s="1"/>
  <c r="AR13" i="3" s="1"/>
  <c r="AU13" i="3" s="1"/>
  <c r="AX13" i="3" s="1"/>
  <c r="BA13" i="3" s="1"/>
  <c r="BD13" i="3" s="1"/>
  <c r="BG13" i="3" s="1"/>
  <c r="BJ13" i="3" s="1"/>
  <c r="BM13" i="3" s="1"/>
  <c r="BP13" i="3" s="1"/>
  <c r="BS13" i="3" s="1"/>
  <c r="BV13" i="3" s="1"/>
  <c r="BY13" i="3" s="1"/>
  <c r="CB13" i="3" s="1"/>
  <c r="CE13" i="3" s="1"/>
  <c r="CH13" i="3" s="1"/>
  <c r="E12" i="3"/>
  <c r="H12" i="3" s="1"/>
  <c r="K12" i="3" s="1"/>
  <c r="N12" i="3" s="1"/>
  <c r="Q12" i="3" s="1"/>
  <c r="T12" i="3" s="1"/>
  <c r="W12" i="3" s="1"/>
  <c r="Z12" i="3" s="1"/>
  <c r="AC12" i="3" s="1"/>
  <c r="AF12" i="3" s="1"/>
  <c r="AI12" i="3" s="1"/>
  <c r="AL12" i="3" s="1"/>
  <c r="AO12" i="3" s="1"/>
  <c r="AR12" i="3" s="1"/>
  <c r="AU12" i="3" s="1"/>
  <c r="AX12" i="3" s="1"/>
  <c r="BA12" i="3" s="1"/>
  <c r="BD12" i="3" s="1"/>
  <c r="BG12" i="3" s="1"/>
  <c r="BJ12" i="3" s="1"/>
  <c r="BM12" i="3" s="1"/>
  <c r="BP12" i="3" s="1"/>
  <c r="BS12" i="3" s="1"/>
  <c r="BV12" i="3" s="1"/>
  <c r="BY12" i="3" s="1"/>
  <c r="CB12" i="3" s="1"/>
  <c r="CE12" i="3" s="1"/>
  <c r="CH12" i="3" s="1"/>
  <c r="E11" i="3"/>
  <c r="H11" i="3" s="1"/>
  <c r="K11" i="3" s="1"/>
  <c r="N11" i="3" s="1"/>
  <c r="Q11" i="3" s="1"/>
  <c r="T11" i="3" s="1"/>
  <c r="W11" i="3" s="1"/>
  <c r="Z11" i="3" s="1"/>
  <c r="AC11" i="3" s="1"/>
  <c r="AF11" i="3" s="1"/>
  <c r="AI11" i="3" s="1"/>
  <c r="AL11" i="3" s="1"/>
  <c r="AO11" i="3" s="1"/>
  <c r="AR11" i="3" s="1"/>
  <c r="AU11" i="3" s="1"/>
  <c r="AX11" i="3" s="1"/>
  <c r="BA11" i="3" s="1"/>
  <c r="BD11" i="3" s="1"/>
  <c r="BG11" i="3" s="1"/>
  <c r="BJ11" i="3" s="1"/>
  <c r="BM11" i="3" s="1"/>
  <c r="BP11" i="3" s="1"/>
  <c r="BS11" i="3" s="1"/>
  <c r="BV11" i="3" s="1"/>
  <c r="BY11" i="3" s="1"/>
  <c r="CB11" i="3" s="1"/>
  <c r="CE11" i="3" s="1"/>
  <c r="CH11" i="3" s="1"/>
  <c r="E10" i="3"/>
  <c r="H10" i="3" s="1"/>
  <c r="K10" i="3" s="1"/>
  <c r="N10" i="3" s="1"/>
  <c r="Q10" i="3" s="1"/>
  <c r="T10" i="3" s="1"/>
  <c r="W10" i="3" s="1"/>
  <c r="Z10" i="3" s="1"/>
  <c r="AC10" i="3" s="1"/>
  <c r="AF10" i="3" s="1"/>
  <c r="AI10" i="3" s="1"/>
  <c r="AL10" i="3" s="1"/>
  <c r="AO10" i="3" s="1"/>
  <c r="AR10" i="3" s="1"/>
  <c r="AU10" i="3" s="1"/>
  <c r="AX10" i="3" s="1"/>
  <c r="BA10" i="3" s="1"/>
  <c r="BD10" i="3" s="1"/>
  <c r="BG10" i="3" s="1"/>
  <c r="BJ10" i="3" s="1"/>
  <c r="BM10" i="3" s="1"/>
  <c r="BP10" i="3" s="1"/>
  <c r="BS10" i="3" s="1"/>
  <c r="BV10" i="3" s="1"/>
  <c r="BY10" i="3" s="1"/>
  <c r="CB10" i="3" s="1"/>
  <c r="CE10" i="3" s="1"/>
  <c r="CH10" i="3" s="1"/>
  <c r="E9" i="3"/>
  <c r="H9" i="3" s="1"/>
  <c r="K9" i="3" s="1"/>
  <c r="N9" i="3" s="1"/>
  <c r="Q9" i="3" s="1"/>
  <c r="T9" i="3" s="1"/>
  <c r="W9" i="3" s="1"/>
  <c r="Z9" i="3" s="1"/>
  <c r="AC9" i="3" s="1"/>
  <c r="AF9" i="3" s="1"/>
  <c r="AI9" i="3" s="1"/>
  <c r="AL9" i="3" s="1"/>
  <c r="AO9" i="3" s="1"/>
  <c r="AR9" i="3" s="1"/>
  <c r="AU9" i="3" s="1"/>
  <c r="AX9" i="3" s="1"/>
  <c r="BA9" i="3" s="1"/>
  <c r="BD9" i="3" s="1"/>
  <c r="BG9" i="3" s="1"/>
  <c r="BJ9" i="3" s="1"/>
  <c r="BM9" i="3" s="1"/>
  <c r="BP9" i="3" s="1"/>
  <c r="BS9" i="3" s="1"/>
  <c r="BV9" i="3" s="1"/>
  <c r="BY9" i="3" s="1"/>
  <c r="CB9" i="3" s="1"/>
  <c r="CE9" i="3" s="1"/>
  <c r="CH9" i="3" s="1"/>
  <c r="G8" i="3"/>
  <c r="E8" i="3"/>
  <c r="H8" i="3" s="1"/>
  <c r="K8" i="3" s="1"/>
  <c r="N8" i="3" s="1"/>
  <c r="Q8" i="3" s="1"/>
  <c r="T8" i="3" s="1"/>
  <c r="W8" i="3" s="1"/>
  <c r="Z8" i="3" s="1"/>
  <c r="AC8" i="3" s="1"/>
  <c r="AF8" i="3" s="1"/>
  <c r="AI8" i="3" s="1"/>
  <c r="AL8" i="3" s="1"/>
  <c r="AO8" i="3" s="1"/>
  <c r="AR8" i="3" s="1"/>
  <c r="AU8" i="3" s="1"/>
  <c r="AX8" i="3" s="1"/>
  <c r="BA8" i="3" s="1"/>
  <c r="BD8" i="3" s="1"/>
  <c r="BG8" i="3" s="1"/>
  <c r="BJ8" i="3" s="1"/>
  <c r="BM8" i="3" s="1"/>
  <c r="BP8" i="3" s="1"/>
  <c r="BS8" i="3" s="1"/>
  <c r="BV8" i="3" s="1"/>
  <c r="BY8" i="3" s="1"/>
  <c r="CB8" i="3" s="1"/>
  <c r="CE8" i="3" s="1"/>
  <c r="CH8" i="3" s="1"/>
  <c r="E7" i="3"/>
  <c r="H7" i="3" s="1"/>
  <c r="K7" i="3" s="1"/>
  <c r="N7" i="3" s="1"/>
  <c r="Q7" i="3" s="1"/>
  <c r="T7" i="3" s="1"/>
  <c r="W7" i="3" s="1"/>
  <c r="Z7" i="3" s="1"/>
  <c r="AC7" i="3" s="1"/>
  <c r="AF7" i="3" s="1"/>
  <c r="AI7" i="3" s="1"/>
  <c r="AL7" i="3" s="1"/>
  <c r="AO7" i="3" s="1"/>
  <c r="AR7" i="3" s="1"/>
  <c r="AU7" i="3" s="1"/>
  <c r="AX7" i="3" s="1"/>
  <c r="BA7" i="3" s="1"/>
  <c r="BD7" i="3" s="1"/>
  <c r="BG7" i="3" s="1"/>
  <c r="BJ7" i="3" s="1"/>
  <c r="BM7" i="3" s="1"/>
  <c r="BP7" i="3" s="1"/>
  <c r="BS7" i="3" s="1"/>
  <c r="BV7" i="3" s="1"/>
  <c r="BY7" i="3" s="1"/>
  <c r="CB7" i="3" s="1"/>
  <c r="CE7" i="3" s="1"/>
  <c r="CH7" i="3" s="1"/>
  <c r="E6" i="3"/>
  <c r="H6" i="3" s="1"/>
  <c r="K6" i="3" s="1"/>
  <c r="N6" i="3" s="1"/>
  <c r="Q6" i="3" s="1"/>
  <c r="T6" i="3" s="1"/>
  <c r="W6" i="3" s="1"/>
  <c r="Z6" i="3" s="1"/>
  <c r="AC6" i="3" s="1"/>
  <c r="AF6" i="3" s="1"/>
  <c r="AI6" i="3" s="1"/>
  <c r="AL6" i="3" s="1"/>
  <c r="AO6" i="3" s="1"/>
  <c r="AR6" i="3" s="1"/>
  <c r="AU6" i="3" s="1"/>
  <c r="AX6" i="3" s="1"/>
  <c r="BA6" i="3" s="1"/>
  <c r="BD6" i="3" s="1"/>
  <c r="BG6" i="3" s="1"/>
  <c r="BJ6" i="3" s="1"/>
  <c r="BM6" i="3" s="1"/>
  <c r="BP6" i="3" s="1"/>
  <c r="BS6" i="3" s="1"/>
  <c r="BV6" i="3" s="1"/>
  <c r="BY6" i="3" s="1"/>
  <c r="CB6" i="3" s="1"/>
  <c r="CE6" i="3" s="1"/>
  <c r="CH6" i="3" s="1"/>
  <c r="AE5" i="3"/>
  <c r="H5" i="3"/>
  <c r="K5" i="3" s="1"/>
  <c r="N5" i="3" s="1"/>
  <c r="Q5" i="3" s="1"/>
  <c r="T5" i="3" s="1"/>
  <c r="W5" i="3" s="1"/>
  <c r="Z5" i="3" s="1"/>
  <c r="AC5" i="3" s="1"/>
  <c r="AF5" i="3" s="1"/>
  <c r="AI5" i="3" s="1"/>
  <c r="AL5" i="3" s="1"/>
  <c r="AO5" i="3" s="1"/>
  <c r="AR5" i="3" s="1"/>
  <c r="AU5" i="3" s="1"/>
  <c r="AX5" i="3" s="1"/>
  <c r="BA5" i="3" s="1"/>
  <c r="BD5" i="3" s="1"/>
  <c r="BG5" i="3" s="1"/>
  <c r="BJ5" i="3" s="1"/>
  <c r="BM5" i="3" s="1"/>
  <c r="BP5" i="3" s="1"/>
  <c r="BS5" i="3" s="1"/>
  <c r="BV5" i="3" s="1"/>
  <c r="BY5" i="3" s="1"/>
  <c r="CB5" i="3" s="1"/>
  <c r="CE5" i="3" s="1"/>
  <c r="CH5" i="3" s="1"/>
  <c r="G5" i="3"/>
  <c r="E5" i="3"/>
  <c r="AE4" i="3"/>
  <c r="Z4" i="3"/>
  <c r="AC4" i="3" s="1"/>
  <c r="AF4" i="3" s="1"/>
  <c r="AI4" i="3" s="1"/>
  <c r="AL4" i="3" s="1"/>
  <c r="AO4" i="3" s="1"/>
  <c r="AR4" i="3" s="1"/>
  <c r="AU4" i="3" s="1"/>
  <c r="AX4" i="3" s="1"/>
  <c r="BA4" i="3" s="1"/>
  <c r="BD4" i="3" s="1"/>
  <c r="BG4" i="3" s="1"/>
  <c r="BJ4" i="3" s="1"/>
  <c r="BM4" i="3" s="1"/>
  <c r="BP4" i="3" s="1"/>
  <c r="BS4" i="3" s="1"/>
  <c r="BV4" i="3" s="1"/>
  <c r="BY4" i="3" s="1"/>
  <c r="CB4" i="3" s="1"/>
  <c r="CE4" i="3" s="1"/>
  <c r="CH4" i="3" s="1"/>
  <c r="W4" i="3"/>
  <c r="H4" i="3"/>
  <c r="K4" i="3" s="1"/>
  <c r="N4" i="3" s="1"/>
  <c r="Q4" i="3" s="1"/>
  <c r="E4" i="3"/>
  <c r="AE3" i="3"/>
  <c r="AE33" i="3" s="1"/>
  <c r="G3" i="3"/>
  <c r="G33" i="3" s="1"/>
  <c r="E3" i="3"/>
  <c r="H3" i="3" s="1"/>
  <c r="K3" i="3" s="1"/>
  <c r="N3" i="3" s="1"/>
  <c r="Q3" i="3" s="1"/>
  <c r="T3" i="3" s="1"/>
  <c r="W3" i="3" s="1"/>
  <c r="Z3" i="3" s="1"/>
  <c r="AC3" i="3" s="1"/>
  <c r="AF3" i="3" s="1"/>
  <c r="AI3" i="3" s="1"/>
  <c r="AL3" i="3" s="1"/>
  <c r="AO3" i="3" s="1"/>
  <c r="AR3" i="3" s="1"/>
  <c r="AU3" i="3" s="1"/>
  <c r="AX3" i="3" s="1"/>
  <c r="BA3" i="3" s="1"/>
  <c r="BD3" i="3" s="1"/>
  <c r="BG3" i="3" s="1"/>
  <c r="BJ3" i="3" s="1"/>
  <c r="BM3" i="3" s="1"/>
  <c r="BP3" i="3" s="1"/>
  <c r="BS3" i="3" s="1"/>
  <c r="BV3" i="3" s="1"/>
  <c r="BY3" i="3" s="1"/>
  <c r="CB3" i="3" s="1"/>
  <c r="CE3" i="3" s="1"/>
  <c r="CH3" i="3" s="1"/>
  <c r="G39" i="5"/>
  <c r="G38" i="5"/>
  <c r="G37" i="5"/>
  <c r="G36" i="5"/>
  <c r="G35" i="5"/>
  <c r="G34" i="5"/>
  <c r="G33" i="5"/>
  <c r="G32" i="5"/>
  <c r="G31" i="5"/>
  <c r="G30" i="5"/>
  <c r="G29" i="5"/>
  <c r="G28" i="5"/>
  <c r="G27" i="5"/>
  <c r="G26" i="5"/>
  <c r="G25" i="5"/>
  <c r="G24" i="5"/>
  <c r="G23" i="5"/>
  <c r="G22" i="5"/>
  <c r="G21" i="5"/>
  <c r="G20" i="5"/>
  <c r="G19" i="5"/>
  <c r="G18" i="5"/>
  <c r="G17" i="5"/>
  <c r="G16" i="5"/>
  <c r="G15" i="5"/>
  <c r="G14" i="5"/>
  <c r="G13" i="5"/>
  <c r="G12" i="5"/>
  <c r="G11" i="5"/>
  <c r="G10" i="5"/>
  <c r="G9" i="5"/>
  <c r="G8" i="5"/>
  <c r="G7" i="5"/>
  <c r="G6" i="5"/>
  <c r="G5" i="5"/>
  <c r="H4" i="5"/>
  <c r="H5" i="5" s="1"/>
  <c r="H6" i="5" s="1"/>
  <c r="H7" i="5" s="1"/>
  <c r="H8" i="5" s="1"/>
  <c r="H9" i="5" s="1"/>
  <c r="H10" i="5" s="1"/>
  <c r="H11" i="5" s="1"/>
  <c r="H12" i="5" s="1"/>
  <c r="H13" i="5" s="1"/>
  <c r="H14" i="5" s="1"/>
  <c r="H15" i="5" s="1"/>
  <c r="H16" i="5" s="1"/>
  <c r="H17" i="5" s="1"/>
  <c r="H18" i="5" s="1"/>
  <c r="H19" i="5" s="1"/>
  <c r="H20" i="5" s="1"/>
  <c r="H21" i="5" s="1"/>
  <c r="H22" i="5" s="1"/>
  <c r="H23" i="5" s="1"/>
  <c r="H24" i="5" s="1"/>
  <c r="H25" i="5" s="1"/>
  <c r="H26" i="5" s="1"/>
  <c r="H27" i="5" s="1"/>
  <c r="H28" i="5" s="1"/>
  <c r="H29" i="5" s="1"/>
  <c r="H30" i="5" s="1"/>
  <c r="H31" i="5" s="1"/>
  <c r="H32" i="5" s="1"/>
  <c r="H33" i="5" s="1"/>
  <c r="H34" i="5" s="1"/>
  <c r="H35" i="5" s="1"/>
  <c r="H36" i="5" s="1"/>
  <c r="H37" i="5" s="1"/>
  <c r="H38" i="5" s="1"/>
  <c r="H39" i="5" s="1"/>
  <c r="G4" i="5"/>
  <c r="D40" i="5" l="1"/>
</calcChain>
</file>

<file path=xl/sharedStrings.xml><?xml version="1.0" encoding="utf-8"?>
<sst xmlns="http://schemas.openxmlformats.org/spreadsheetml/2006/main" count="248" uniqueCount="59">
  <si>
    <t>#</t>
  </si>
  <si>
    <t>Joueur</t>
  </si>
  <si>
    <t>Général</t>
  </si>
  <si>
    <t>Victoires</t>
  </si>
  <si>
    <t>Total Kills</t>
  </si>
  <si>
    <t>Ecart / n+1</t>
  </si>
  <si>
    <t>Ecart / 1er</t>
  </si>
  <si>
    <t>Stefou</t>
  </si>
  <si>
    <t>Kavish</t>
  </si>
  <si>
    <t>David</t>
  </si>
  <si>
    <t>Karine</t>
  </si>
  <si>
    <t>Florian</t>
  </si>
  <si>
    <t>Olivia</t>
  </si>
  <si>
    <t>Yann</t>
  </si>
  <si>
    <t>Jean-Luc</t>
  </si>
  <si>
    <t>Emmanuel</t>
  </si>
  <si>
    <t>Michel</t>
  </si>
  <si>
    <t>Gilles</t>
  </si>
  <si>
    <t>Roger</t>
  </si>
  <si>
    <t>Sylvie</t>
  </si>
  <si>
    <t>Ludovic</t>
  </si>
  <si>
    <t>Nicole</t>
  </si>
  <si>
    <t>Philippe</t>
  </si>
  <si>
    <t>Frédéric</t>
  </si>
  <si>
    <t>Olivier</t>
  </si>
  <si>
    <t>DJ Stéph</t>
  </si>
  <si>
    <t>Eric</t>
  </si>
  <si>
    <t>Arno</t>
  </si>
  <si>
    <t>Gérald</t>
  </si>
  <si>
    <t>Karim</t>
  </si>
  <si>
    <t>Bruno</t>
  </si>
  <si>
    <t>Mehdi</t>
  </si>
  <si>
    <t>Christopher</t>
  </si>
  <si>
    <t>Jésus</t>
  </si>
  <si>
    <t>Alban</t>
  </si>
  <si>
    <t>Pamela</t>
  </si>
  <si>
    <t>Vincent</t>
  </si>
  <si>
    <t>Cash Game 2024 / 2025
Blinds 5-5</t>
  </si>
  <si>
    <t>STACK initial</t>
  </si>
  <si>
    <t>STACK engagé</t>
  </si>
  <si>
    <t>STACK final soirée</t>
  </si>
  <si>
    <t>STACK total post soirée</t>
  </si>
  <si>
    <t>DJ Steph</t>
  </si>
  <si>
    <t>Pierre</t>
  </si>
  <si>
    <t>Jacques</t>
  </si>
  <si>
    <t>Piplard</t>
  </si>
  <si>
    <t>Présences</t>
  </si>
  <si>
    <t>Flavien</t>
  </si>
  <si>
    <t>Alexandre</t>
  </si>
  <si>
    <t>Fleur</t>
  </si>
  <si>
    <t>Christophe</t>
  </si>
  <si>
    <t>Joueur VDAPOKER92</t>
  </si>
  <si>
    <t>Général 2024/2025</t>
  </si>
  <si>
    <t>Victoires 2024/2025</t>
  </si>
  <si>
    <t>Présences 2024/2025</t>
  </si>
  <si>
    <t>Total Kills 2024/2025</t>
  </si>
  <si>
    <t>Championnat "HIVER" VDAPOKER92 2024 / 2025 (post 31/01/2025)</t>
  </si>
  <si>
    <t>Classement GENERAL VDAPOKER92 2024/2025 (Post MTT du 28/03/2025)</t>
  </si>
  <si>
    <t>Championnat "ETE" VDAPOKER92 2024 / 2025 (post 28/03/2025)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</si>
</sst>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b/>
      <sz val="20"/>
      <color rgb="FF000000"/>
      <name val="Calibri"/>
      <family val="2"/>
    </font>
    <font>
      <b/>
      <sz val="20"/>
      <color rgb="FFFFFFFF"/>
      <name val="Calibri"/>
      <family val="2"/>
    </font>
    <font>
      <b/>
      <sz val="20"/>
      <name val="Calibri"/>
      <family val="2"/>
    </font>
    <font>
      <b/>
      <sz val="12"/>
      <color rgb="FFFFFFFF"/>
      <name val="Calibri"/>
      <family val="2"/>
    </font>
    <font>
      <sz val="12"/>
      <color rgb="FFFFFFFF"/>
      <name val="Calibri"/>
      <family val="2"/>
    </font>
    <font>
      <sz val="12"/>
      <color rgb="FF000000"/>
      <name val="Calibri"/>
      <family val="2"/>
    </font>
    <font>
      <b/>
      <sz val="12"/>
      <color rgb="FF000000"/>
      <name val="Calibri"/>
      <family val="2"/>
    </font>
    <font>
      <b/>
      <sz val="20"/>
      <color theme="1"/>
      <name val="Calibri"/>
      <family val="2"/>
      <scheme val="minor"/>
    </font>
    <font>
      <sz val="12"/>
      <color theme="1"/>
      <name val="Calibri"/>
      <family val="2"/>
      <charset val="204"/>
    </font>
    <font>
      <b/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b/>
      <sz val="12"/>
      <color theme="0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charset val="204"/>
      <scheme val="minor"/>
    </font>
    <font>
      <b/>
      <sz val="12"/>
      <color rgb="FFFF0000"/>
      <name val="Calibri"/>
      <family val="2"/>
      <charset val="204"/>
      <scheme val="minor"/>
    </font>
    <font>
      <b/>
      <sz val="12"/>
      <color theme="0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2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00000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rgb="FF00B0F0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7030A0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rgb="FFE6B8B7"/>
        <bgColor rgb="FF000000"/>
      </patternFill>
    </fill>
    <fill>
      <patternFill patternType="solid">
        <fgColor rgb="FFCCC0DA"/>
        <bgColor rgb="FF000000"/>
      </patternFill>
    </fill>
    <fill>
      <patternFill patternType="solid">
        <fgColor rgb="FF002060"/>
        <bgColor rgb="FF000000"/>
      </patternFill>
    </fill>
    <fill>
      <patternFill patternType="solid">
        <fgColor rgb="FFC6E0B4"/>
        <bgColor rgb="FF000000"/>
      </patternFill>
    </fill>
    <fill>
      <patternFill patternType="solid">
        <fgColor rgb="FFDDEBF7"/>
        <bgColor rgb="FF000000"/>
      </patternFill>
    </fill>
    <fill>
      <patternFill patternType="solid">
        <fgColor rgb="FF000090"/>
        <bgColor rgb="FF000000"/>
      </patternFill>
    </fill>
    <fill>
      <patternFill patternType="solid">
        <fgColor theme="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</fills>
  <borders count="26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97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3" fillId="9" borderId="8" xfId="1" applyFont="1" applyFill="1" applyBorder="1" applyAlignment="1">
      <alignment horizontal="center" vertical="center"/>
    </xf>
    <xf numFmtId="0" fontId="3" fillId="4" borderId="8" xfId="1" applyFont="1" applyFill="1" applyBorder="1" applyAlignment="1">
      <alignment horizontal="center" vertical="center"/>
    </xf>
    <xf numFmtId="0" fontId="5" fillId="10" borderId="8" xfId="1" applyFont="1" applyFill="1" applyBorder="1" applyAlignment="1">
      <alignment horizontal="center" vertical="center"/>
    </xf>
    <xf numFmtId="0" fontId="5" fillId="8" borderId="1" xfId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4" fillId="6" borderId="7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4" fillId="7" borderId="7" xfId="0" applyFont="1" applyFill="1" applyBorder="1" applyAlignment="1">
      <alignment horizontal="center" vertical="center"/>
    </xf>
    <xf numFmtId="0" fontId="3" fillId="8" borderId="1" xfId="0" applyFont="1" applyFill="1" applyBorder="1" applyAlignment="1">
      <alignment horizontal="center" vertical="center"/>
    </xf>
    <xf numFmtId="0" fontId="3" fillId="9" borderId="8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5" fillId="10" borderId="8" xfId="0" applyFont="1" applyFill="1" applyBorder="1" applyAlignment="1">
      <alignment horizontal="center" vertical="center"/>
    </xf>
    <xf numFmtId="0" fontId="5" fillId="8" borderId="1" xfId="0" applyFont="1" applyFill="1" applyBorder="1" applyAlignment="1">
      <alignment horizontal="center" vertical="center"/>
    </xf>
    <xf numFmtId="0" fontId="3" fillId="9" borderId="2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5" fillId="10" borderId="2" xfId="0" applyFont="1" applyFill="1" applyBorder="1" applyAlignment="1">
      <alignment horizontal="center" vertical="center"/>
    </xf>
    <xf numFmtId="0" fontId="3" fillId="8" borderId="1" xfId="1" applyFont="1" applyFill="1" applyBorder="1" applyAlignment="1">
      <alignment horizontal="center" vertical="center"/>
    </xf>
    <xf numFmtId="14" fontId="7" fillId="11" borderId="1" xfId="0" applyNumberFormat="1" applyFont="1" applyFill="1" applyBorder="1" applyAlignment="1">
      <alignment horizontal="center" vertical="center"/>
    </xf>
    <xf numFmtId="14" fontId="8" fillId="0" borderId="2" xfId="0" applyNumberFormat="1" applyFont="1" applyBorder="1" applyAlignment="1">
      <alignment horizontal="center" vertical="center"/>
    </xf>
    <xf numFmtId="1" fontId="9" fillId="12" borderId="2" xfId="0" applyNumberFormat="1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/>
    </xf>
    <xf numFmtId="1" fontId="8" fillId="13" borderId="2" xfId="0" applyNumberFormat="1" applyFont="1" applyFill="1" applyBorder="1" applyAlignment="1">
      <alignment horizontal="center" vertical="center"/>
    </xf>
    <xf numFmtId="0" fontId="7" fillId="14" borderId="3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1" fontId="9" fillId="12" borderId="3" xfId="0" applyNumberFormat="1" applyFont="1" applyFill="1" applyBorder="1" applyAlignment="1">
      <alignment horizontal="center" vertical="center"/>
    </xf>
    <xf numFmtId="0" fontId="6" fillId="5" borderId="3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8" fillId="6" borderId="3" xfId="0" applyFont="1" applyFill="1" applyBorder="1" applyAlignment="1">
      <alignment horizontal="center" vertical="center"/>
    </xf>
    <xf numFmtId="1" fontId="8" fillId="13" borderId="3" xfId="0" applyNumberFormat="1" applyFont="1" applyFill="1" applyBorder="1" applyAlignment="1">
      <alignment horizontal="center" vertical="center"/>
    </xf>
    <xf numFmtId="0" fontId="7" fillId="14" borderId="4" xfId="0" applyFont="1" applyFill="1" applyBorder="1" applyAlignment="1">
      <alignment horizontal="center" vertical="center"/>
    </xf>
    <xf numFmtId="1" fontId="8" fillId="13" borderId="4" xfId="0" applyNumberFormat="1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10" fillId="2" borderId="8" xfId="1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3" fillId="9" borderId="13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5" fillId="10" borderId="13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7" fillId="14" borderId="16" xfId="0" applyFont="1" applyFill="1" applyBorder="1" applyAlignment="1">
      <alignment horizontal="center" vertical="center"/>
    </xf>
    <xf numFmtId="0" fontId="7" fillId="14" borderId="2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5" fillId="10" borderId="2" xfId="1" applyFont="1" applyFill="1" applyBorder="1" applyAlignment="1">
      <alignment horizontal="center" vertical="center"/>
    </xf>
    <xf numFmtId="0" fontId="3" fillId="9" borderId="13" xfId="1" applyFont="1" applyFill="1" applyBorder="1" applyAlignment="1">
      <alignment horizontal="center" vertical="center"/>
    </xf>
    <xf numFmtId="0" fontId="3" fillId="4" borderId="13" xfId="1" applyFont="1" applyFill="1" applyBorder="1" applyAlignment="1">
      <alignment horizontal="center" vertical="center"/>
    </xf>
    <xf numFmtId="0" fontId="10" fillId="2" borderId="13" xfId="1" applyFont="1" applyFill="1" applyBorder="1" applyAlignment="1">
      <alignment horizontal="center" vertical="center"/>
    </xf>
    <xf numFmtId="0" fontId="14" fillId="15" borderId="17" xfId="0" applyFont="1" applyFill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14" fillId="16" borderId="18" xfId="0" applyFont="1" applyFill="1" applyBorder="1" applyAlignment="1">
      <alignment horizontal="center" vertical="center"/>
    </xf>
    <xf numFmtId="0" fontId="0" fillId="17" borderId="18" xfId="0" applyFill="1" applyBorder="1" applyAlignment="1">
      <alignment horizontal="center" vertical="center"/>
    </xf>
    <xf numFmtId="0" fontId="0" fillId="18" borderId="18" xfId="0" applyFill="1" applyBorder="1" applyAlignment="1">
      <alignment horizontal="center" vertical="center"/>
    </xf>
    <xf numFmtId="1" fontId="15" fillId="19" borderId="19" xfId="0" applyNumberFormat="1" applyFont="1" applyFill="1" applyBorder="1" applyAlignment="1">
      <alignment horizontal="center" vertical="center"/>
    </xf>
    <xf numFmtId="1" fontId="15" fillId="19" borderId="20" xfId="0" applyNumberFormat="1" applyFont="1" applyFill="1" applyBorder="1" applyAlignment="1">
      <alignment horizontal="center" vertical="center"/>
    </xf>
    <xf numFmtId="0" fontId="16" fillId="15" borderId="17" xfId="0" applyFont="1" applyFill="1" applyBorder="1" applyAlignment="1">
      <alignment horizontal="center" vertical="center"/>
    </xf>
    <xf numFmtId="0" fontId="17" fillId="18" borderId="18" xfId="0" applyFont="1" applyFill="1" applyBorder="1" applyAlignment="1">
      <alignment horizontal="center" vertical="center"/>
    </xf>
    <xf numFmtId="1" fontId="15" fillId="19" borderId="22" xfId="0" applyNumberFormat="1" applyFont="1" applyFill="1" applyBorder="1" applyAlignment="1">
      <alignment horizontal="center" vertical="center"/>
    </xf>
    <xf numFmtId="1" fontId="15" fillId="19" borderId="18" xfId="0" applyNumberFormat="1" applyFont="1" applyFill="1" applyBorder="1" applyAlignment="1">
      <alignment horizontal="center" vertical="center"/>
    </xf>
    <xf numFmtId="0" fontId="16" fillId="15" borderId="23" xfId="0" applyFont="1" applyFill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14" fillId="16" borderId="24" xfId="0" applyFont="1" applyFill="1" applyBorder="1" applyAlignment="1">
      <alignment horizontal="center" vertical="center"/>
    </xf>
    <xf numFmtId="0" fontId="0" fillId="17" borderId="24" xfId="0" applyFill="1" applyBorder="1" applyAlignment="1">
      <alignment horizontal="center" vertical="center"/>
    </xf>
    <xf numFmtId="0" fontId="0" fillId="18" borderId="24" xfId="0" applyFill="1" applyBorder="1" applyAlignment="1">
      <alignment horizontal="center" vertical="center"/>
    </xf>
    <xf numFmtId="1" fontId="15" fillId="19" borderId="25" xfId="0" applyNumberFormat="1" applyFont="1" applyFill="1" applyBorder="1" applyAlignment="1">
      <alignment horizontal="center" vertical="center"/>
    </xf>
    <xf numFmtId="1" fontId="15" fillId="19" borderId="24" xfId="0" applyNumberFormat="1" applyFont="1" applyFill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1" fontId="12" fillId="20" borderId="3" xfId="0" applyNumberFormat="1" applyFont="1" applyFill="1" applyBorder="1" applyAlignment="1">
      <alignment horizontal="center" vertical="center"/>
    </xf>
    <xf numFmtId="0" fontId="18" fillId="16" borderId="3" xfId="0" applyFont="1" applyFill="1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/>
    </xf>
    <xf numFmtId="0" fontId="15" fillId="21" borderId="3" xfId="0" applyFont="1" applyFill="1" applyBorder="1" applyAlignment="1">
      <alignment horizontal="center" vertical="center"/>
    </xf>
    <xf numFmtId="1" fontId="15" fillId="19" borderId="3" xfId="0" applyNumberFormat="1" applyFont="1" applyFill="1" applyBorder="1" applyAlignment="1">
      <alignment horizontal="center" vertical="center"/>
    </xf>
    <xf numFmtId="1" fontId="15" fillId="19" borderId="4" xfId="0" applyNumberFormat="1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12" fillId="15" borderId="1" xfId="0" applyFont="1" applyFill="1" applyBorder="1" applyAlignment="1">
      <alignment horizontal="center" vertical="center"/>
    </xf>
    <xf numFmtId="0" fontId="0" fillId="15" borderId="6" xfId="0" applyFill="1" applyBorder="1" applyAlignment="1">
      <alignment horizontal="center" vertical="center"/>
    </xf>
    <xf numFmtId="0" fontId="0" fillId="15" borderId="5" xfId="0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14" fontId="3" fillId="5" borderId="1" xfId="0" applyNumberFormat="1" applyFont="1" applyFill="1" applyBorder="1" applyAlignment="1">
      <alignment horizontal="center" vertical="center" wrapText="1"/>
    </xf>
    <xf numFmtId="14" fontId="3" fillId="5" borderId="6" xfId="0" applyNumberFormat="1" applyFont="1" applyFill="1" applyBorder="1" applyAlignment="1">
      <alignment horizontal="center" vertical="center" wrapText="1"/>
    </xf>
    <xf numFmtId="14" fontId="3" fillId="5" borderId="5" xfId="0" applyNumberFormat="1" applyFont="1" applyFill="1" applyBorder="1" applyAlignment="1">
      <alignment horizontal="center" vertical="center" wrapText="1"/>
    </xf>
    <xf numFmtId="14" fontId="3" fillId="5" borderId="12" xfId="0" applyNumberFormat="1" applyFont="1" applyFill="1" applyBorder="1" applyAlignment="1">
      <alignment horizontal="center" vertical="center" wrapText="1"/>
    </xf>
    <xf numFmtId="0" fontId="19" fillId="18" borderId="18" xfId="0" applyFont="1" applyFill="1" applyBorder="1" applyAlignment="1">
      <alignment horizontal="center" vertical="center"/>
    </xf>
    <xf numFmtId="0" fontId="3" fillId="9" borderId="2" xfId="1" applyFont="1" applyFill="1" applyBorder="1" applyAlignment="1">
      <alignment horizontal="center" vertical="center"/>
    </xf>
    <xf numFmtId="0" fontId="3" fillId="4" borderId="2" xfId="1" applyFont="1" applyFill="1" applyBorder="1" applyAlignment="1">
      <alignment horizontal="center" vertical="center"/>
    </xf>
    <xf numFmtId="0" fontId="10" fillId="2" borderId="2" xfId="1" applyFont="1" applyFill="1" applyBorder="1" applyAlignment="1">
      <alignment horizontal="center" vertical="center"/>
    </xf>
  </cellXfs>
  <cellStyles count="2">
    <cellStyle name="Normal" xfId="0" builtinId="0"/>
    <cellStyle name="Normal 2" xfId="1" xr:uid="{C98C58E8-2938-454D-8646-5377A734B14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17E337-0AE9-43EF-A3BA-DF90740C6FF8}">
  <sheetPr>
    <pageSetUpPr fitToPage="1"/>
  </sheetPr>
  <dimension ref="A1:H39"/>
  <sheetViews>
    <sheetView zoomScaleNormal="100" workbookViewId="0">
      <selection sqref="A1:H1"/>
    </sheetView>
  </sheetViews>
  <sheetFormatPr baseColWidth="10" defaultRowHeight="15" x14ac:dyDescent="0.25"/>
  <cols>
    <col min="1" max="1" width="3.28515625" style="1" bestFit="1" customWidth="1"/>
    <col min="2" max="2" width="11.7109375" style="1" bestFit="1" customWidth="1"/>
    <col min="3" max="3" width="8.5703125" style="2" bestFit="1" customWidth="1"/>
    <col min="4" max="4" width="9.42578125" style="1" bestFit="1" customWidth="1"/>
    <col min="5" max="5" width="10.5703125" style="1" bestFit="1" customWidth="1"/>
    <col min="6" max="6" width="10.42578125" style="1" bestFit="1" customWidth="1"/>
    <col min="7" max="7" width="11.140625" style="1" bestFit="1" customWidth="1"/>
    <col min="8" max="8" width="10.7109375" style="1" bestFit="1" customWidth="1"/>
    <col min="9" max="16384" width="11.42578125" style="1"/>
  </cols>
  <sheetData>
    <row r="1" spans="1:8" ht="16.5" thickBot="1" x14ac:dyDescent="0.3">
      <c r="A1" s="81" t="s">
        <v>56</v>
      </c>
      <c r="B1" s="82"/>
      <c r="C1" s="82"/>
      <c r="D1" s="82"/>
      <c r="E1" s="82"/>
      <c r="F1" s="82"/>
      <c r="G1" s="82"/>
      <c r="H1" s="83"/>
    </row>
    <row r="2" spans="1:8" ht="16.5" thickBot="1" x14ac:dyDescent="0.3">
      <c r="A2" s="22" t="s">
        <v>0</v>
      </c>
      <c r="B2" s="23" t="s">
        <v>1</v>
      </c>
      <c r="C2" s="24" t="s">
        <v>2</v>
      </c>
      <c r="D2" s="25" t="s">
        <v>3</v>
      </c>
      <c r="E2" s="26" t="s">
        <v>46</v>
      </c>
      <c r="F2" s="27" t="s">
        <v>4</v>
      </c>
      <c r="G2" s="28" t="s">
        <v>5</v>
      </c>
      <c r="H2" s="28" t="s">
        <v>6</v>
      </c>
    </row>
    <row r="3" spans="1:8" ht="15.75" x14ac:dyDescent="0.25">
      <c r="A3" s="29">
        <v>1</v>
      </c>
      <c r="B3" s="30" t="s">
        <v>11</v>
      </c>
      <c r="C3" s="31">
        <v>1500</v>
      </c>
      <c r="D3" s="32">
        <v>1</v>
      </c>
      <c r="E3" s="33">
        <v>14</v>
      </c>
      <c r="F3" s="34">
        <v>23</v>
      </c>
      <c r="G3" s="35"/>
      <c r="H3" s="35"/>
    </row>
    <row r="4" spans="1:8" ht="15.75" x14ac:dyDescent="0.25">
      <c r="A4" s="36">
        <v>2</v>
      </c>
      <c r="B4" s="30" t="s">
        <v>7</v>
      </c>
      <c r="C4" s="31">
        <v>1290</v>
      </c>
      <c r="D4" s="32">
        <v>1</v>
      </c>
      <c r="E4" s="33">
        <v>14</v>
      </c>
      <c r="F4" s="34">
        <v>11</v>
      </c>
      <c r="G4" s="37">
        <v>-210</v>
      </c>
      <c r="H4" s="37">
        <v>-210</v>
      </c>
    </row>
    <row r="5" spans="1:8" ht="15.75" x14ac:dyDescent="0.25">
      <c r="A5" s="29">
        <v>3</v>
      </c>
      <c r="B5" s="30" t="s">
        <v>24</v>
      </c>
      <c r="C5" s="31">
        <v>1030</v>
      </c>
      <c r="D5" s="32">
        <v>1</v>
      </c>
      <c r="E5" s="33">
        <v>13</v>
      </c>
      <c r="F5" s="34">
        <v>7</v>
      </c>
      <c r="G5" s="37">
        <v>-260</v>
      </c>
      <c r="H5" s="37">
        <v>-470</v>
      </c>
    </row>
    <row r="6" spans="1:8" ht="15.75" x14ac:dyDescent="0.25">
      <c r="A6" s="36">
        <v>4</v>
      </c>
      <c r="B6" s="30" t="s">
        <v>29</v>
      </c>
      <c r="C6" s="31">
        <v>920</v>
      </c>
      <c r="D6" s="32">
        <v>2</v>
      </c>
      <c r="E6" s="33">
        <v>12</v>
      </c>
      <c r="F6" s="34">
        <v>22</v>
      </c>
      <c r="G6" s="37">
        <v>-110</v>
      </c>
      <c r="H6" s="37">
        <v>-580</v>
      </c>
    </row>
    <row r="7" spans="1:8" ht="15.75" x14ac:dyDescent="0.25">
      <c r="A7" s="29">
        <v>5</v>
      </c>
      <c r="B7" s="30" t="s">
        <v>19</v>
      </c>
      <c r="C7" s="31">
        <v>920</v>
      </c>
      <c r="D7" s="32">
        <v>1</v>
      </c>
      <c r="E7" s="33">
        <v>14</v>
      </c>
      <c r="F7" s="34">
        <v>7</v>
      </c>
      <c r="G7" s="37">
        <v>0</v>
      </c>
      <c r="H7" s="37">
        <v>-580</v>
      </c>
    </row>
    <row r="8" spans="1:8" ht="15.75" x14ac:dyDescent="0.25">
      <c r="A8" s="36">
        <v>6</v>
      </c>
      <c r="B8" s="30" t="s">
        <v>17</v>
      </c>
      <c r="C8" s="31">
        <v>830</v>
      </c>
      <c r="D8" s="32">
        <v>0</v>
      </c>
      <c r="E8" s="33">
        <v>13</v>
      </c>
      <c r="F8" s="34">
        <v>19</v>
      </c>
      <c r="G8" s="37">
        <v>-90</v>
      </c>
      <c r="H8" s="37">
        <v>-670</v>
      </c>
    </row>
    <row r="9" spans="1:8" ht="15.75" x14ac:dyDescent="0.25">
      <c r="A9" s="29">
        <v>7</v>
      </c>
      <c r="B9" s="30" t="s">
        <v>23</v>
      </c>
      <c r="C9" s="31">
        <v>800</v>
      </c>
      <c r="D9" s="32">
        <v>0</v>
      </c>
      <c r="E9" s="33">
        <v>13</v>
      </c>
      <c r="F9" s="34">
        <v>21</v>
      </c>
      <c r="G9" s="37">
        <v>-30</v>
      </c>
      <c r="H9" s="37">
        <v>-700</v>
      </c>
    </row>
    <row r="10" spans="1:8" ht="15.75" x14ac:dyDescent="0.25">
      <c r="A10" s="36">
        <v>8</v>
      </c>
      <c r="B10" s="30" t="s">
        <v>15</v>
      </c>
      <c r="C10" s="31">
        <v>740</v>
      </c>
      <c r="D10" s="32">
        <v>1</v>
      </c>
      <c r="E10" s="33">
        <v>10</v>
      </c>
      <c r="F10" s="34">
        <v>18</v>
      </c>
      <c r="G10" s="37">
        <v>-60</v>
      </c>
      <c r="H10" s="37">
        <v>-760</v>
      </c>
    </row>
    <row r="11" spans="1:8" ht="15.75" x14ac:dyDescent="0.25">
      <c r="A11" s="29">
        <v>9</v>
      </c>
      <c r="B11" s="30" t="s">
        <v>44</v>
      </c>
      <c r="C11" s="31">
        <v>730</v>
      </c>
      <c r="D11" s="32">
        <v>1</v>
      </c>
      <c r="E11" s="33">
        <v>9</v>
      </c>
      <c r="F11" s="34">
        <v>14</v>
      </c>
      <c r="G11" s="37">
        <v>-10</v>
      </c>
      <c r="H11" s="37">
        <v>-770</v>
      </c>
    </row>
    <row r="12" spans="1:8" ht="15.75" x14ac:dyDescent="0.25">
      <c r="A12" s="36">
        <v>10</v>
      </c>
      <c r="B12" s="30" t="s">
        <v>28</v>
      </c>
      <c r="C12" s="31">
        <v>690</v>
      </c>
      <c r="D12" s="32">
        <v>0</v>
      </c>
      <c r="E12" s="33">
        <v>9</v>
      </c>
      <c r="F12" s="34">
        <v>15</v>
      </c>
      <c r="G12" s="37">
        <v>-40</v>
      </c>
      <c r="H12" s="37">
        <v>-810</v>
      </c>
    </row>
    <row r="13" spans="1:8" ht="15.75" x14ac:dyDescent="0.25">
      <c r="A13" s="29">
        <v>11</v>
      </c>
      <c r="B13" s="30" t="s">
        <v>35</v>
      </c>
      <c r="C13" s="31">
        <v>660</v>
      </c>
      <c r="D13" s="32">
        <v>1</v>
      </c>
      <c r="E13" s="33">
        <v>12</v>
      </c>
      <c r="F13" s="34">
        <v>10</v>
      </c>
      <c r="G13" s="37">
        <v>-30</v>
      </c>
      <c r="H13" s="37">
        <v>-840</v>
      </c>
    </row>
    <row r="14" spans="1:8" ht="15.75" x14ac:dyDescent="0.25">
      <c r="A14" s="36">
        <v>12</v>
      </c>
      <c r="B14" s="30" t="s">
        <v>27</v>
      </c>
      <c r="C14" s="31">
        <v>620</v>
      </c>
      <c r="D14" s="32">
        <v>0</v>
      </c>
      <c r="E14" s="33">
        <v>14</v>
      </c>
      <c r="F14" s="34">
        <v>10</v>
      </c>
      <c r="G14" s="37">
        <v>-40</v>
      </c>
      <c r="H14" s="37">
        <v>-880</v>
      </c>
    </row>
    <row r="15" spans="1:8" ht="15.75" x14ac:dyDescent="0.25">
      <c r="A15" s="29">
        <v>13</v>
      </c>
      <c r="B15" s="30" t="s">
        <v>36</v>
      </c>
      <c r="C15" s="31">
        <v>610</v>
      </c>
      <c r="D15" s="32">
        <v>0</v>
      </c>
      <c r="E15" s="33">
        <v>14</v>
      </c>
      <c r="F15" s="34">
        <v>8</v>
      </c>
      <c r="G15" s="37">
        <v>-10</v>
      </c>
      <c r="H15" s="37">
        <v>-890</v>
      </c>
    </row>
    <row r="16" spans="1:8" ht="15.75" x14ac:dyDescent="0.25">
      <c r="A16" s="36">
        <v>14</v>
      </c>
      <c r="B16" s="30" t="s">
        <v>21</v>
      </c>
      <c r="C16" s="31">
        <v>600</v>
      </c>
      <c r="D16" s="32">
        <v>0</v>
      </c>
      <c r="E16" s="33">
        <v>8</v>
      </c>
      <c r="F16" s="34">
        <v>5</v>
      </c>
      <c r="G16" s="37">
        <v>-10</v>
      </c>
      <c r="H16" s="37">
        <v>-900</v>
      </c>
    </row>
    <row r="17" spans="1:8" ht="15.75" x14ac:dyDescent="0.25">
      <c r="A17" s="29">
        <v>15</v>
      </c>
      <c r="B17" s="30" t="s">
        <v>13</v>
      </c>
      <c r="C17" s="31">
        <v>550</v>
      </c>
      <c r="D17" s="32">
        <v>0</v>
      </c>
      <c r="E17" s="33">
        <v>14</v>
      </c>
      <c r="F17" s="34">
        <v>14</v>
      </c>
      <c r="G17" s="37">
        <v>-50</v>
      </c>
      <c r="H17" s="37">
        <v>-950</v>
      </c>
    </row>
    <row r="18" spans="1:8" ht="15.75" x14ac:dyDescent="0.25">
      <c r="A18" s="36">
        <v>16</v>
      </c>
      <c r="B18" s="30" t="s">
        <v>12</v>
      </c>
      <c r="C18" s="31">
        <v>540</v>
      </c>
      <c r="D18" s="32">
        <v>0</v>
      </c>
      <c r="E18" s="33">
        <v>11</v>
      </c>
      <c r="F18" s="34">
        <v>12</v>
      </c>
      <c r="G18" s="37">
        <v>-10</v>
      </c>
      <c r="H18" s="37">
        <v>-960</v>
      </c>
    </row>
    <row r="19" spans="1:8" ht="15.75" x14ac:dyDescent="0.25">
      <c r="A19" s="29">
        <v>17</v>
      </c>
      <c r="B19" s="30" t="s">
        <v>45</v>
      </c>
      <c r="C19" s="31">
        <v>540</v>
      </c>
      <c r="D19" s="32">
        <v>0</v>
      </c>
      <c r="E19" s="33">
        <v>12</v>
      </c>
      <c r="F19" s="34">
        <v>9</v>
      </c>
      <c r="G19" s="37">
        <v>0</v>
      </c>
      <c r="H19" s="37">
        <v>-960</v>
      </c>
    </row>
    <row r="20" spans="1:8" ht="15.75" x14ac:dyDescent="0.25">
      <c r="A20" s="36">
        <v>18</v>
      </c>
      <c r="B20" s="30" t="s">
        <v>8</v>
      </c>
      <c r="C20" s="31">
        <v>520</v>
      </c>
      <c r="D20" s="32">
        <v>0</v>
      </c>
      <c r="E20" s="33">
        <v>8</v>
      </c>
      <c r="F20" s="34">
        <v>20</v>
      </c>
      <c r="G20" s="37">
        <v>-20</v>
      </c>
      <c r="H20" s="37">
        <v>-980</v>
      </c>
    </row>
    <row r="21" spans="1:8" ht="15.75" x14ac:dyDescent="0.25">
      <c r="A21" s="29">
        <v>19</v>
      </c>
      <c r="B21" s="30" t="s">
        <v>18</v>
      </c>
      <c r="C21" s="31">
        <v>520</v>
      </c>
      <c r="D21" s="32">
        <v>0</v>
      </c>
      <c r="E21" s="33">
        <v>10</v>
      </c>
      <c r="F21" s="34">
        <v>7</v>
      </c>
      <c r="G21" s="37">
        <v>0</v>
      </c>
      <c r="H21" s="37">
        <v>-980</v>
      </c>
    </row>
    <row r="22" spans="1:8" ht="15.75" x14ac:dyDescent="0.25">
      <c r="A22" s="36">
        <v>20</v>
      </c>
      <c r="B22" s="30" t="s">
        <v>10</v>
      </c>
      <c r="C22" s="31">
        <v>520</v>
      </c>
      <c r="D22" s="32">
        <v>0</v>
      </c>
      <c r="E22" s="33">
        <v>14</v>
      </c>
      <c r="F22" s="34">
        <v>4</v>
      </c>
      <c r="G22" s="37">
        <v>0</v>
      </c>
      <c r="H22" s="37">
        <v>-980</v>
      </c>
    </row>
    <row r="23" spans="1:8" ht="15.75" x14ac:dyDescent="0.25">
      <c r="A23" s="29">
        <v>21</v>
      </c>
      <c r="B23" s="30" t="s">
        <v>33</v>
      </c>
      <c r="C23" s="31">
        <v>500</v>
      </c>
      <c r="D23" s="32">
        <v>1</v>
      </c>
      <c r="E23" s="33">
        <v>7</v>
      </c>
      <c r="F23" s="34">
        <v>12</v>
      </c>
      <c r="G23" s="37">
        <v>-20</v>
      </c>
      <c r="H23" s="37">
        <v>-1000</v>
      </c>
    </row>
    <row r="24" spans="1:8" ht="15.75" x14ac:dyDescent="0.25">
      <c r="A24" s="36">
        <v>22</v>
      </c>
      <c r="B24" s="30" t="s">
        <v>14</v>
      </c>
      <c r="C24" s="31">
        <v>490</v>
      </c>
      <c r="D24" s="32">
        <v>0</v>
      </c>
      <c r="E24" s="33">
        <v>10</v>
      </c>
      <c r="F24" s="34">
        <v>1</v>
      </c>
      <c r="G24" s="37">
        <v>-10</v>
      </c>
      <c r="H24" s="37">
        <v>-1010</v>
      </c>
    </row>
    <row r="25" spans="1:8" ht="15.75" x14ac:dyDescent="0.25">
      <c r="A25" s="29">
        <v>23</v>
      </c>
      <c r="B25" s="30" t="s">
        <v>34</v>
      </c>
      <c r="C25" s="31">
        <v>440</v>
      </c>
      <c r="D25" s="32">
        <v>1</v>
      </c>
      <c r="E25" s="33">
        <v>12</v>
      </c>
      <c r="F25" s="34">
        <v>16</v>
      </c>
      <c r="G25" s="37">
        <v>-50</v>
      </c>
      <c r="H25" s="37">
        <v>-1060</v>
      </c>
    </row>
    <row r="26" spans="1:8" ht="15.75" x14ac:dyDescent="0.25">
      <c r="A26" s="36">
        <v>24</v>
      </c>
      <c r="B26" s="30" t="s">
        <v>43</v>
      </c>
      <c r="C26" s="31">
        <v>340</v>
      </c>
      <c r="D26" s="32">
        <v>0</v>
      </c>
      <c r="E26" s="33">
        <v>8</v>
      </c>
      <c r="F26" s="34">
        <v>3</v>
      </c>
      <c r="G26" s="37">
        <v>-100</v>
      </c>
      <c r="H26" s="37">
        <v>-1160</v>
      </c>
    </row>
    <row r="27" spans="1:8" ht="15.75" x14ac:dyDescent="0.25">
      <c r="A27" s="29">
        <v>25</v>
      </c>
      <c r="B27" s="30" t="s">
        <v>16</v>
      </c>
      <c r="C27" s="31">
        <v>330</v>
      </c>
      <c r="D27" s="32">
        <v>0</v>
      </c>
      <c r="E27" s="33">
        <v>12</v>
      </c>
      <c r="F27" s="34">
        <v>2</v>
      </c>
      <c r="G27" s="37">
        <v>-10</v>
      </c>
      <c r="H27" s="37">
        <v>-1170</v>
      </c>
    </row>
    <row r="28" spans="1:8" ht="15.75" x14ac:dyDescent="0.25">
      <c r="A28" s="36">
        <v>26</v>
      </c>
      <c r="B28" s="30" t="s">
        <v>9</v>
      </c>
      <c r="C28" s="31">
        <v>320</v>
      </c>
      <c r="D28" s="32">
        <v>1</v>
      </c>
      <c r="E28" s="33">
        <v>3</v>
      </c>
      <c r="F28" s="34">
        <v>7</v>
      </c>
      <c r="G28" s="37">
        <v>-10</v>
      </c>
      <c r="H28" s="37">
        <v>-1180</v>
      </c>
    </row>
    <row r="29" spans="1:8" ht="15.75" x14ac:dyDescent="0.25">
      <c r="A29" s="29">
        <v>27</v>
      </c>
      <c r="B29" s="30" t="s">
        <v>32</v>
      </c>
      <c r="C29" s="31">
        <v>310</v>
      </c>
      <c r="D29" s="32">
        <v>0</v>
      </c>
      <c r="E29" s="33">
        <v>9</v>
      </c>
      <c r="F29" s="34">
        <v>9</v>
      </c>
      <c r="G29" s="37">
        <v>-10</v>
      </c>
      <c r="H29" s="37">
        <v>-1190</v>
      </c>
    </row>
    <row r="30" spans="1:8" ht="15.75" x14ac:dyDescent="0.25">
      <c r="A30" s="36">
        <v>28</v>
      </c>
      <c r="B30" s="30" t="s">
        <v>30</v>
      </c>
      <c r="C30" s="31">
        <v>260</v>
      </c>
      <c r="D30" s="32">
        <v>0</v>
      </c>
      <c r="E30" s="33">
        <v>6</v>
      </c>
      <c r="F30" s="34">
        <v>7</v>
      </c>
      <c r="G30" s="37">
        <v>-50</v>
      </c>
      <c r="H30" s="37">
        <v>-1240</v>
      </c>
    </row>
    <row r="31" spans="1:8" ht="15.75" x14ac:dyDescent="0.25">
      <c r="A31" s="29">
        <v>29</v>
      </c>
      <c r="B31" s="30" t="s">
        <v>47</v>
      </c>
      <c r="C31" s="31">
        <v>250</v>
      </c>
      <c r="D31" s="32">
        <v>1</v>
      </c>
      <c r="E31" s="33">
        <v>3</v>
      </c>
      <c r="F31" s="34">
        <v>3</v>
      </c>
      <c r="G31" s="37">
        <v>-10</v>
      </c>
      <c r="H31" s="37">
        <v>-1250</v>
      </c>
    </row>
    <row r="32" spans="1:8" ht="15.75" x14ac:dyDescent="0.25">
      <c r="A32" s="36">
        <v>30</v>
      </c>
      <c r="B32" s="30" t="s">
        <v>31</v>
      </c>
      <c r="C32" s="31">
        <v>250</v>
      </c>
      <c r="D32" s="32">
        <v>1</v>
      </c>
      <c r="E32" s="33">
        <v>4</v>
      </c>
      <c r="F32" s="34">
        <v>9</v>
      </c>
      <c r="G32" s="37">
        <v>0</v>
      </c>
      <c r="H32" s="37">
        <v>-1250</v>
      </c>
    </row>
    <row r="33" spans="1:8" ht="15.75" x14ac:dyDescent="0.25">
      <c r="A33" s="29">
        <v>31</v>
      </c>
      <c r="B33" s="30" t="s">
        <v>22</v>
      </c>
      <c r="C33" s="31">
        <v>240</v>
      </c>
      <c r="D33" s="32">
        <v>0</v>
      </c>
      <c r="E33" s="33">
        <v>9</v>
      </c>
      <c r="F33" s="34">
        <v>2</v>
      </c>
      <c r="G33" s="37">
        <v>-10</v>
      </c>
      <c r="H33" s="37">
        <v>-1260</v>
      </c>
    </row>
    <row r="34" spans="1:8" ht="15.75" x14ac:dyDescent="0.25">
      <c r="A34" s="36">
        <v>32</v>
      </c>
      <c r="B34" s="30" t="s">
        <v>25</v>
      </c>
      <c r="C34" s="31">
        <v>160</v>
      </c>
      <c r="D34" s="32">
        <v>0</v>
      </c>
      <c r="E34" s="33">
        <v>7</v>
      </c>
      <c r="F34" s="34">
        <v>4</v>
      </c>
      <c r="G34" s="37">
        <v>-80</v>
      </c>
      <c r="H34" s="37">
        <v>-1340</v>
      </c>
    </row>
    <row r="35" spans="1:8" ht="15.75" x14ac:dyDescent="0.25">
      <c r="A35" s="29">
        <v>33</v>
      </c>
      <c r="B35" s="30" t="s">
        <v>20</v>
      </c>
      <c r="C35" s="31">
        <v>150</v>
      </c>
      <c r="D35" s="32">
        <v>0</v>
      </c>
      <c r="E35" s="33">
        <v>12</v>
      </c>
      <c r="F35" s="34">
        <v>3</v>
      </c>
      <c r="G35" s="37">
        <v>-10</v>
      </c>
      <c r="H35" s="37">
        <v>-1350</v>
      </c>
    </row>
    <row r="36" spans="1:8" ht="15.75" x14ac:dyDescent="0.25">
      <c r="A36" s="36">
        <v>34</v>
      </c>
      <c r="B36" s="30" t="s">
        <v>49</v>
      </c>
      <c r="C36" s="31">
        <v>110</v>
      </c>
      <c r="D36" s="32">
        <v>0</v>
      </c>
      <c r="E36" s="33">
        <v>1</v>
      </c>
      <c r="F36" s="34">
        <v>2</v>
      </c>
      <c r="G36" s="37">
        <v>-40</v>
      </c>
      <c r="H36" s="37">
        <v>-1390</v>
      </c>
    </row>
    <row r="37" spans="1:8" ht="15.75" x14ac:dyDescent="0.25">
      <c r="A37" s="29">
        <v>35</v>
      </c>
      <c r="B37" s="30" t="s">
        <v>50</v>
      </c>
      <c r="C37" s="31">
        <v>80</v>
      </c>
      <c r="D37" s="32">
        <v>0</v>
      </c>
      <c r="E37" s="33">
        <v>1</v>
      </c>
      <c r="F37" s="34">
        <v>2</v>
      </c>
      <c r="G37" s="37">
        <v>-10</v>
      </c>
      <c r="H37" s="37">
        <v>-1420</v>
      </c>
    </row>
    <row r="38" spans="1:8" ht="15.75" x14ac:dyDescent="0.25">
      <c r="A38" s="36">
        <v>36</v>
      </c>
      <c r="B38" s="30" t="s">
        <v>26</v>
      </c>
      <c r="C38" s="31">
        <v>80</v>
      </c>
      <c r="D38" s="32">
        <v>0</v>
      </c>
      <c r="E38" s="33">
        <v>9</v>
      </c>
      <c r="F38" s="34">
        <v>1</v>
      </c>
      <c r="G38" s="37">
        <v>0</v>
      </c>
      <c r="H38" s="37">
        <v>-1420</v>
      </c>
    </row>
    <row r="39" spans="1:8" ht="15.75" x14ac:dyDescent="0.25">
      <c r="A39" s="29">
        <v>37</v>
      </c>
      <c r="B39" s="30" t="s">
        <v>48</v>
      </c>
      <c r="C39" s="31">
        <v>0</v>
      </c>
      <c r="D39" s="32">
        <v>0</v>
      </c>
      <c r="E39" s="33">
        <v>0</v>
      </c>
      <c r="F39" s="34">
        <v>0</v>
      </c>
      <c r="G39" s="37">
        <v>-30</v>
      </c>
      <c r="H39" s="37">
        <v>-1500</v>
      </c>
    </row>
  </sheetData>
  <mergeCells count="1">
    <mergeCell ref="A1:H1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109678-B635-4F56-9AE9-834C879CEBAB}">
  <dimension ref="A1:H34"/>
  <sheetViews>
    <sheetView tabSelected="1" workbookViewId="0">
      <selection sqref="A1:H1"/>
    </sheetView>
  </sheetViews>
  <sheetFormatPr baseColWidth="10" defaultRowHeight="15" x14ac:dyDescent="0.25"/>
  <cols>
    <col min="1" max="1" width="3.28515625" bestFit="1" customWidth="1"/>
    <col min="2" max="2" width="11.7109375" bestFit="1" customWidth="1"/>
    <col min="3" max="3" width="8.5703125" bestFit="1" customWidth="1"/>
    <col min="4" max="4" width="9.42578125" bestFit="1" customWidth="1"/>
    <col min="5" max="5" width="10.5703125" bestFit="1" customWidth="1"/>
    <col min="6" max="6" width="10.42578125" bestFit="1" customWidth="1"/>
    <col min="7" max="7" width="11.140625" bestFit="1" customWidth="1"/>
    <col min="8" max="8" width="10.7109375" bestFit="1" customWidth="1"/>
  </cols>
  <sheetData>
    <row r="1" spans="1:8" ht="16.5" thickBot="1" x14ac:dyDescent="0.3">
      <c r="A1" s="81" t="s">
        <v>58</v>
      </c>
      <c r="B1" s="82"/>
      <c r="C1" s="82"/>
      <c r="D1" s="82"/>
      <c r="E1" s="82"/>
      <c r="F1" s="82"/>
      <c r="G1" s="82"/>
      <c r="H1" s="83"/>
    </row>
    <row r="2" spans="1:8" ht="16.5" thickBot="1" x14ac:dyDescent="0.3">
      <c r="A2" s="22" t="s">
        <v>0</v>
      </c>
      <c r="B2" s="23" t="s">
        <v>1</v>
      </c>
      <c r="C2" s="24" t="s">
        <v>2</v>
      </c>
      <c r="D2" s="25" t="s">
        <v>3</v>
      </c>
      <c r="E2" s="26" t="s">
        <v>46</v>
      </c>
      <c r="F2" s="27" t="s">
        <v>4</v>
      </c>
      <c r="G2" s="28" t="s">
        <v>5</v>
      </c>
      <c r="H2" s="28" t="s">
        <v>6</v>
      </c>
    </row>
    <row r="3" spans="1:8" ht="15.75" x14ac:dyDescent="0.25">
      <c r="A3" s="29">
        <v>1</v>
      </c>
      <c r="B3" s="74" t="s">
        <v>44</v>
      </c>
      <c r="C3" s="75">
        <v>860</v>
      </c>
      <c r="D3" s="76">
        <v>2</v>
      </c>
      <c r="E3" s="77">
        <v>6</v>
      </c>
      <c r="F3" s="78">
        <v>12</v>
      </c>
      <c r="G3" s="79"/>
      <c r="H3" s="79"/>
    </row>
    <row r="4" spans="1:8" ht="15.75" x14ac:dyDescent="0.25">
      <c r="A4" s="36">
        <v>2</v>
      </c>
      <c r="B4" s="74" t="s">
        <v>36</v>
      </c>
      <c r="C4" s="75">
        <v>810</v>
      </c>
      <c r="D4" s="76">
        <v>1</v>
      </c>
      <c r="E4" s="77">
        <v>6</v>
      </c>
      <c r="F4" s="78">
        <v>15</v>
      </c>
      <c r="G4" s="80">
        <v>-50</v>
      </c>
      <c r="H4" s="80">
        <v>-50</v>
      </c>
    </row>
    <row r="5" spans="1:8" ht="15.75" x14ac:dyDescent="0.25">
      <c r="A5" s="36">
        <v>3</v>
      </c>
      <c r="B5" s="74" t="s">
        <v>26</v>
      </c>
      <c r="C5" s="75">
        <v>580</v>
      </c>
      <c r="D5" s="76">
        <v>1</v>
      </c>
      <c r="E5" s="77">
        <v>6</v>
      </c>
      <c r="F5" s="78">
        <v>8</v>
      </c>
      <c r="G5" s="80">
        <v>-230</v>
      </c>
      <c r="H5" s="80">
        <v>-280</v>
      </c>
    </row>
    <row r="6" spans="1:8" ht="15.75" x14ac:dyDescent="0.25">
      <c r="A6" s="36">
        <v>4</v>
      </c>
      <c r="B6" s="74" t="s">
        <v>7</v>
      </c>
      <c r="C6" s="75">
        <v>570</v>
      </c>
      <c r="D6" s="76">
        <v>0</v>
      </c>
      <c r="E6" s="77">
        <v>6</v>
      </c>
      <c r="F6" s="78">
        <v>9</v>
      </c>
      <c r="G6" s="80">
        <v>-10</v>
      </c>
      <c r="H6" s="80">
        <v>-290</v>
      </c>
    </row>
    <row r="7" spans="1:8" ht="15.75" x14ac:dyDescent="0.25">
      <c r="A7" s="36">
        <v>5</v>
      </c>
      <c r="B7" s="74" t="s">
        <v>19</v>
      </c>
      <c r="C7" s="75">
        <v>520</v>
      </c>
      <c r="D7" s="76">
        <v>1</v>
      </c>
      <c r="E7" s="77">
        <v>6</v>
      </c>
      <c r="F7" s="78">
        <v>7</v>
      </c>
      <c r="G7" s="80">
        <v>-50</v>
      </c>
      <c r="H7" s="80">
        <v>-340</v>
      </c>
    </row>
    <row r="8" spans="1:8" ht="15.75" x14ac:dyDescent="0.25">
      <c r="A8" s="36">
        <v>6</v>
      </c>
      <c r="B8" s="74" t="s">
        <v>24</v>
      </c>
      <c r="C8" s="75">
        <v>440</v>
      </c>
      <c r="D8" s="76">
        <v>0</v>
      </c>
      <c r="E8" s="77">
        <v>6</v>
      </c>
      <c r="F8" s="78">
        <v>7</v>
      </c>
      <c r="G8" s="80">
        <v>-80</v>
      </c>
      <c r="H8" s="80">
        <v>-420</v>
      </c>
    </row>
    <row r="9" spans="1:8" ht="15.75" x14ac:dyDescent="0.25">
      <c r="A9" s="36">
        <v>7</v>
      </c>
      <c r="B9" s="74" t="s">
        <v>14</v>
      </c>
      <c r="C9" s="75">
        <v>370</v>
      </c>
      <c r="D9" s="76">
        <v>0</v>
      </c>
      <c r="E9" s="77">
        <v>6</v>
      </c>
      <c r="F9" s="78">
        <v>7</v>
      </c>
      <c r="G9" s="80">
        <v>-70</v>
      </c>
      <c r="H9" s="80">
        <v>-490</v>
      </c>
    </row>
    <row r="10" spans="1:8" ht="15.75" x14ac:dyDescent="0.25">
      <c r="A10" s="36">
        <v>8</v>
      </c>
      <c r="B10" s="74" t="s">
        <v>13</v>
      </c>
      <c r="C10" s="75">
        <v>350</v>
      </c>
      <c r="D10" s="76">
        <v>0</v>
      </c>
      <c r="E10" s="77">
        <v>5</v>
      </c>
      <c r="F10" s="78">
        <v>7</v>
      </c>
      <c r="G10" s="80">
        <v>-20</v>
      </c>
      <c r="H10" s="80">
        <v>-510</v>
      </c>
    </row>
    <row r="11" spans="1:8" ht="15.75" x14ac:dyDescent="0.25">
      <c r="A11" s="36">
        <v>9</v>
      </c>
      <c r="B11" s="74" t="s">
        <v>20</v>
      </c>
      <c r="C11" s="75">
        <v>350</v>
      </c>
      <c r="D11" s="76">
        <v>0</v>
      </c>
      <c r="E11" s="77">
        <v>6</v>
      </c>
      <c r="F11" s="78">
        <v>2</v>
      </c>
      <c r="G11" s="80">
        <v>0</v>
      </c>
      <c r="H11" s="80">
        <v>-510</v>
      </c>
    </row>
    <row r="12" spans="1:8" ht="15.75" x14ac:dyDescent="0.25">
      <c r="A12" s="36">
        <v>10</v>
      </c>
      <c r="B12" s="74" t="s">
        <v>32</v>
      </c>
      <c r="C12" s="75">
        <v>310</v>
      </c>
      <c r="D12" s="76">
        <v>0</v>
      </c>
      <c r="E12" s="77">
        <v>3</v>
      </c>
      <c r="F12" s="78">
        <v>6</v>
      </c>
      <c r="G12" s="80">
        <v>-40</v>
      </c>
      <c r="H12" s="80">
        <v>-550</v>
      </c>
    </row>
    <row r="13" spans="1:8" ht="15.75" x14ac:dyDescent="0.25">
      <c r="A13" s="36">
        <v>11</v>
      </c>
      <c r="B13" s="74" t="s">
        <v>27</v>
      </c>
      <c r="C13" s="75">
        <v>300</v>
      </c>
      <c r="D13" s="76">
        <v>0</v>
      </c>
      <c r="E13" s="77">
        <v>6</v>
      </c>
      <c r="F13" s="78">
        <v>6</v>
      </c>
      <c r="G13" s="80">
        <v>-10</v>
      </c>
      <c r="H13" s="80">
        <v>-560</v>
      </c>
    </row>
    <row r="14" spans="1:8" ht="15.75" x14ac:dyDescent="0.25">
      <c r="A14" s="36">
        <v>12</v>
      </c>
      <c r="B14" s="74" t="s">
        <v>10</v>
      </c>
      <c r="C14" s="75">
        <v>280</v>
      </c>
      <c r="D14" s="76">
        <v>0</v>
      </c>
      <c r="E14" s="77">
        <v>5</v>
      </c>
      <c r="F14" s="78">
        <v>4</v>
      </c>
      <c r="G14" s="80">
        <v>-20</v>
      </c>
      <c r="H14" s="80">
        <v>-580</v>
      </c>
    </row>
    <row r="15" spans="1:8" ht="15.75" x14ac:dyDescent="0.25">
      <c r="A15" s="36">
        <v>13</v>
      </c>
      <c r="B15" s="74" t="s">
        <v>11</v>
      </c>
      <c r="C15" s="75">
        <v>270</v>
      </c>
      <c r="D15" s="76">
        <v>0</v>
      </c>
      <c r="E15" s="77">
        <v>6</v>
      </c>
      <c r="F15" s="78">
        <v>4</v>
      </c>
      <c r="G15" s="80">
        <v>-10</v>
      </c>
      <c r="H15" s="80">
        <v>-590</v>
      </c>
    </row>
    <row r="16" spans="1:8" ht="15.75" x14ac:dyDescent="0.25">
      <c r="A16" s="36">
        <v>14</v>
      </c>
      <c r="B16" s="74" t="s">
        <v>45</v>
      </c>
      <c r="C16" s="75">
        <v>260</v>
      </c>
      <c r="D16" s="76">
        <v>0</v>
      </c>
      <c r="E16" s="77">
        <v>5</v>
      </c>
      <c r="F16" s="78">
        <v>2</v>
      </c>
      <c r="G16" s="80">
        <v>-10</v>
      </c>
      <c r="H16" s="80">
        <v>-600</v>
      </c>
    </row>
    <row r="17" spans="1:8" ht="15.75" x14ac:dyDescent="0.25">
      <c r="A17" s="36">
        <v>15</v>
      </c>
      <c r="B17" s="74" t="s">
        <v>29</v>
      </c>
      <c r="C17" s="75">
        <v>250</v>
      </c>
      <c r="D17" s="76">
        <v>1</v>
      </c>
      <c r="E17" s="77">
        <v>4</v>
      </c>
      <c r="F17" s="78">
        <v>5</v>
      </c>
      <c r="G17" s="80">
        <v>-10</v>
      </c>
      <c r="H17" s="80">
        <v>-610</v>
      </c>
    </row>
    <row r="18" spans="1:8" ht="15.75" x14ac:dyDescent="0.25">
      <c r="A18" s="36">
        <v>16</v>
      </c>
      <c r="B18" s="74" t="s">
        <v>12</v>
      </c>
      <c r="C18" s="75">
        <v>240</v>
      </c>
      <c r="D18" s="76">
        <v>0</v>
      </c>
      <c r="E18" s="77">
        <v>5</v>
      </c>
      <c r="F18" s="78">
        <v>4</v>
      </c>
      <c r="G18" s="80">
        <v>-10</v>
      </c>
      <c r="H18" s="80">
        <v>-620</v>
      </c>
    </row>
    <row r="19" spans="1:8" ht="15.75" x14ac:dyDescent="0.25">
      <c r="A19" s="36">
        <v>17</v>
      </c>
      <c r="B19" s="74" t="s">
        <v>22</v>
      </c>
      <c r="C19" s="75">
        <v>220</v>
      </c>
      <c r="D19" s="76">
        <v>0</v>
      </c>
      <c r="E19" s="77">
        <v>5</v>
      </c>
      <c r="F19" s="78">
        <v>0</v>
      </c>
      <c r="G19" s="80">
        <v>-20</v>
      </c>
      <c r="H19" s="80">
        <v>-640</v>
      </c>
    </row>
    <row r="20" spans="1:8" ht="15.75" x14ac:dyDescent="0.25">
      <c r="A20" s="36">
        <v>18</v>
      </c>
      <c r="B20" s="74" t="s">
        <v>21</v>
      </c>
      <c r="C20" s="75">
        <v>200</v>
      </c>
      <c r="D20" s="76">
        <v>0</v>
      </c>
      <c r="E20" s="77">
        <v>1</v>
      </c>
      <c r="F20" s="78">
        <v>2</v>
      </c>
      <c r="G20" s="80">
        <v>-20</v>
      </c>
      <c r="H20" s="80">
        <v>-660</v>
      </c>
    </row>
    <row r="21" spans="1:8" ht="15.75" x14ac:dyDescent="0.25">
      <c r="A21" s="36">
        <v>19</v>
      </c>
      <c r="B21" s="74" t="s">
        <v>35</v>
      </c>
      <c r="C21" s="75">
        <v>180</v>
      </c>
      <c r="D21" s="76">
        <v>0</v>
      </c>
      <c r="E21" s="77">
        <v>5</v>
      </c>
      <c r="F21" s="78">
        <v>3</v>
      </c>
      <c r="G21" s="80">
        <v>-20</v>
      </c>
      <c r="H21" s="80">
        <v>-680</v>
      </c>
    </row>
    <row r="22" spans="1:8" ht="15.75" x14ac:dyDescent="0.25">
      <c r="A22" s="36">
        <v>20</v>
      </c>
      <c r="B22" s="74" t="s">
        <v>30</v>
      </c>
      <c r="C22" s="75">
        <v>150</v>
      </c>
      <c r="D22" s="76">
        <v>0</v>
      </c>
      <c r="E22" s="77">
        <v>2</v>
      </c>
      <c r="F22" s="78">
        <v>1</v>
      </c>
      <c r="G22" s="80">
        <v>-30</v>
      </c>
      <c r="H22" s="80">
        <v>-710</v>
      </c>
    </row>
    <row r="23" spans="1:8" ht="15.75" x14ac:dyDescent="0.25">
      <c r="A23" s="36">
        <v>21</v>
      </c>
      <c r="B23" s="74" t="s">
        <v>49</v>
      </c>
      <c r="C23" s="75">
        <v>150</v>
      </c>
      <c r="D23" s="76">
        <v>0</v>
      </c>
      <c r="E23" s="77">
        <v>3</v>
      </c>
      <c r="F23" s="78">
        <v>2</v>
      </c>
      <c r="G23" s="80">
        <v>0</v>
      </c>
      <c r="H23" s="80">
        <v>-710</v>
      </c>
    </row>
    <row r="24" spans="1:8" ht="15.75" x14ac:dyDescent="0.25">
      <c r="A24" s="36">
        <v>22</v>
      </c>
      <c r="B24" s="74" t="s">
        <v>50</v>
      </c>
      <c r="C24" s="75">
        <v>150</v>
      </c>
      <c r="D24" s="76">
        <v>0</v>
      </c>
      <c r="E24" s="77">
        <v>5</v>
      </c>
      <c r="F24" s="78">
        <v>8</v>
      </c>
      <c r="G24" s="80">
        <v>0</v>
      </c>
      <c r="H24" s="80">
        <v>-710</v>
      </c>
    </row>
    <row r="25" spans="1:8" ht="15.75" x14ac:dyDescent="0.25">
      <c r="A25" s="36">
        <v>23</v>
      </c>
      <c r="B25" s="74" t="s">
        <v>17</v>
      </c>
      <c r="C25" s="75">
        <v>150</v>
      </c>
      <c r="D25" s="76">
        <v>0</v>
      </c>
      <c r="E25" s="77">
        <v>6</v>
      </c>
      <c r="F25" s="78">
        <v>3</v>
      </c>
      <c r="G25" s="80">
        <v>0</v>
      </c>
      <c r="H25" s="80">
        <v>-710</v>
      </c>
    </row>
    <row r="26" spans="1:8" ht="15.75" x14ac:dyDescent="0.25">
      <c r="A26" s="36">
        <v>24</v>
      </c>
      <c r="B26" s="74" t="s">
        <v>34</v>
      </c>
      <c r="C26" s="75">
        <v>130</v>
      </c>
      <c r="D26" s="76">
        <v>0</v>
      </c>
      <c r="E26" s="77">
        <v>4</v>
      </c>
      <c r="F26" s="78">
        <v>3</v>
      </c>
      <c r="G26" s="80">
        <v>-20</v>
      </c>
      <c r="H26" s="80">
        <v>-730</v>
      </c>
    </row>
    <row r="27" spans="1:8" ht="15.75" x14ac:dyDescent="0.25">
      <c r="A27" s="36">
        <v>25</v>
      </c>
      <c r="B27" s="74" t="s">
        <v>18</v>
      </c>
      <c r="C27" s="75">
        <v>120</v>
      </c>
      <c r="D27" s="76">
        <v>0</v>
      </c>
      <c r="E27" s="77">
        <v>4</v>
      </c>
      <c r="F27" s="78">
        <v>1</v>
      </c>
      <c r="G27" s="80">
        <v>-10</v>
      </c>
      <c r="H27" s="80">
        <v>-740</v>
      </c>
    </row>
    <row r="28" spans="1:8" ht="15.75" x14ac:dyDescent="0.25">
      <c r="A28" s="36">
        <v>26</v>
      </c>
      <c r="B28" s="74" t="s">
        <v>43</v>
      </c>
      <c r="C28" s="75">
        <v>80</v>
      </c>
      <c r="D28" s="76">
        <v>0</v>
      </c>
      <c r="E28" s="77">
        <v>5</v>
      </c>
      <c r="F28" s="78">
        <v>0</v>
      </c>
      <c r="G28" s="80">
        <v>-40</v>
      </c>
      <c r="H28" s="80">
        <v>-780</v>
      </c>
    </row>
    <row r="29" spans="1:8" ht="15.75" x14ac:dyDescent="0.25">
      <c r="A29" s="36">
        <v>27</v>
      </c>
      <c r="B29" s="74" t="s">
        <v>15</v>
      </c>
      <c r="C29" s="75">
        <v>70</v>
      </c>
      <c r="D29" s="76">
        <v>0</v>
      </c>
      <c r="E29" s="77">
        <v>2</v>
      </c>
      <c r="F29" s="78">
        <v>2</v>
      </c>
      <c r="G29" s="80">
        <v>-10</v>
      </c>
      <c r="H29" s="80">
        <v>-790</v>
      </c>
    </row>
    <row r="30" spans="1:8" ht="15.75" x14ac:dyDescent="0.25">
      <c r="A30" s="36">
        <v>28</v>
      </c>
      <c r="B30" s="74" t="s">
        <v>23</v>
      </c>
      <c r="C30" s="75">
        <v>30</v>
      </c>
      <c r="D30" s="76">
        <v>0</v>
      </c>
      <c r="E30" s="77">
        <v>3</v>
      </c>
      <c r="F30" s="78">
        <v>2</v>
      </c>
      <c r="G30" s="80">
        <v>-40</v>
      </c>
      <c r="H30" s="80">
        <v>-830</v>
      </c>
    </row>
    <row r="31" spans="1:8" ht="15.75" x14ac:dyDescent="0.25">
      <c r="A31" s="36">
        <v>29</v>
      </c>
      <c r="B31" s="74" t="s">
        <v>16</v>
      </c>
      <c r="C31" s="75">
        <v>10</v>
      </c>
      <c r="D31" s="76">
        <v>0</v>
      </c>
      <c r="E31" s="77">
        <v>4</v>
      </c>
      <c r="F31" s="78">
        <v>1</v>
      </c>
      <c r="G31" s="80">
        <v>-20</v>
      </c>
      <c r="H31" s="80">
        <v>-850</v>
      </c>
    </row>
    <row r="32" spans="1:8" ht="15.75" x14ac:dyDescent="0.25">
      <c r="A32" s="36">
        <v>30</v>
      </c>
      <c r="B32" s="74" t="s">
        <v>31</v>
      </c>
      <c r="C32" s="75">
        <v>0</v>
      </c>
      <c r="D32" s="76">
        <v>0</v>
      </c>
      <c r="E32" s="77">
        <v>1</v>
      </c>
      <c r="F32" s="78">
        <v>0</v>
      </c>
      <c r="G32" s="80">
        <v>-10</v>
      </c>
      <c r="H32" s="80">
        <v>-860</v>
      </c>
    </row>
    <row r="33" spans="1:8" ht="15.75" x14ac:dyDescent="0.25">
      <c r="A33" s="36">
        <v>31</v>
      </c>
      <c r="B33" s="74" t="s">
        <v>33</v>
      </c>
      <c r="C33" s="75">
        <v>0</v>
      </c>
      <c r="D33" s="76">
        <v>0</v>
      </c>
      <c r="E33" s="77">
        <v>1</v>
      </c>
      <c r="F33" s="78">
        <v>0</v>
      </c>
      <c r="G33" s="80">
        <v>0</v>
      </c>
      <c r="H33" s="80">
        <v>-860</v>
      </c>
    </row>
    <row r="34" spans="1:8" ht="15.75" x14ac:dyDescent="0.25">
      <c r="A34" s="36">
        <v>32</v>
      </c>
      <c r="B34" s="74" t="s">
        <v>47</v>
      </c>
      <c r="C34" s="75">
        <v>0</v>
      </c>
      <c r="D34" s="76">
        <v>0</v>
      </c>
      <c r="E34" s="77">
        <v>1</v>
      </c>
      <c r="F34" s="78">
        <v>0</v>
      </c>
      <c r="G34" s="80">
        <v>0</v>
      </c>
      <c r="H34" s="80">
        <v>-860</v>
      </c>
    </row>
  </sheetData>
  <mergeCells count="1">
    <mergeCell ref="A1:H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06C705-C1DF-4280-A990-80E766011D87}">
  <dimension ref="A1:H40"/>
  <sheetViews>
    <sheetView workbookViewId="0">
      <selection activeCell="B1" sqref="B1:H1"/>
    </sheetView>
  </sheetViews>
  <sheetFormatPr baseColWidth="10" defaultRowHeight="15" x14ac:dyDescent="0.25"/>
  <cols>
    <col min="1" max="1" width="3.28515625" bestFit="1" customWidth="1"/>
    <col min="2" max="2" width="21.42578125" bestFit="1" customWidth="1"/>
    <col min="3" max="3" width="19.42578125" bestFit="1" customWidth="1"/>
    <col min="4" max="4" width="20.28515625" bestFit="1" customWidth="1"/>
    <col min="5" max="5" width="21.5703125" bestFit="1" customWidth="1"/>
    <col min="6" max="6" width="21.42578125" bestFit="1" customWidth="1"/>
    <col min="7" max="7" width="11.140625" bestFit="1" customWidth="1"/>
    <col min="8" max="8" width="10.7109375" bestFit="1" customWidth="1"/>
  </cols>
  <sheetData>
    <row r="1" spans="1:8" ht="16.5" thickBot="1" x14ac:dyDescent="0.3">
      <c r="B1" s="84" t="s">
        <v>57</v>
      </c>
      <c r="C1" s="85"/>
      <c r="D1" s="85"/>
      <c r="E1" s="85"/>
      <c r="F1" s="85"/>
      <c r="G1" s="85"/>
      <c r="H1" s="86"/>
    </row>
    <row r="2" spans="1:8" ht="16.5" thickBot="1" x14ac:dyDescent="0.3">
      <c r="A2" s="45"/>
      <c r="B2" s="49" t="s">
        <v>51</v>
      </c>
      <c r="C2" s="50" t="s">
        <v>52</v>
      </c>
      <c r="D2" s="50" t="s">
        <v>53</v>
      </c>
      <c r="E2" s="50" t="s">
        <v>54</v>
      </c>
      <c r="F2" s="51" t="s">
        <v>55</v>
      </c>
      <c r="G2" s="28" t="s">
        <v>5</v>
      </c>
      <c r="H2" s="28" t="s">
        <v>6</v>
      </c>
    </row>
    <row r="3" spans="1:8" ht="15.75" x14ac:dyDescent="0.25">
      <c r="A3" s="46">
        <v>1</v>
      </c>
      <c r="B3" s="56" t="s">
        <v>7</v>
      </c>
      <c r="C3" s="57">
        <v>1860</v>
      </c>
      <c r="D3" s="58">
        <v>1</v>
      </c>
      <c r="E3" s="59">
        <v>20</v>
      </c>
      <c r="F3" s="60">
        <v>20</v>
      </c>
      <c r="G3" s="61"/>
      <c r="H3" s="62"/>
    </row>
    <row r="4" spans="1:8" ht="15.75" x14ac:dyDescent="0.25">
      <c r="A4" s="47">
        <v>2</v>
      </c>
      <c r="B4" s="63" t="s">
        <v>11</v>
      </c>
      <c r="C4" s="57">
        <v>1770</v>
      </c>
      <c r="D4" s="58">
        <v>1</v>
      </c>
      <c r="E4" s="59">
        <v>20</v>
      </c>
      <c r="F4" s="64">
        <v>27</v>
      </c>
      <c r="G4" s="65">
        <f>C4-C3</f>
        <v>-90</v>
      </c>
      <c r="H4" s="66">
        <f t="shared" ref="H4:H39" si="0">H3+G4</f>
        <v>-90</v>
      </c>
    </row>
    <row r="5" spans="1:8" ht="15.75" x14ac:dyDescent="0.25">
      <c r="A5" s="46">
        <v>3</v>
      </c>
      <c r="B5" s="63" t="s">
        <v>44</v>
      </c>
      <c r="C5" s="57">
        <v>1590</v>
      </c>
      <c r="D5" s="58">
        <v>3</v>
      </c>
      <c r="E5" s="59">
        <v>15</v>
      </c>
      <c r="F5" s="60">
        <v>26</v>
      </c>
      <c r="G5" s="65">
        <f t="shared" ref="G5:G39" si="1">C5-C4</f>
        <v>-180</v>
      </c>
      <c r="H5" s="66">
        <f t="shared" si="0"/>
        <v>-270</v>
      </c>
    </row>
    <row r="6" spans="1:8" ht="15.75" x14ac:dyDescent="0.25">
      <c r="A6" s="47">
        <v>4</v>
      </c>
      <c r="B6" s="63" t="s">
        <v>24</v>
      </c>
      <c r="C6" s="57">
        <v>1470</v>
      </c>
      <c r="D6" s="58">
        <v>1</v>
      </c>
      <c r="E6" s="59">
        <v>19</v>
      </c>
      <c r="F6" s="60">
        <v>14</v>
      </c>
      <c r="G6" s="65">
        <f t="shared" si="1"/>
        <v>-120</v>
      </c>
      <c r="H6" s="66">
        <f t="shared" si="0"/>
        <v>-390</v>
      </c>
    </row>
    <row r="7" spans="1:8" ht="15.75" x14ac:dyDescent="0.25">
      <c r="A7" s="46">
        <v>5</v>
      </c>
      <c r="B7" s="63" t="s">
        <v>19</v>
      </c>
      <c r="C7" s="57">
        <v>1440</v>
      </c>
      <c r="D7" s="58">
        <v>2</v>
      </c>
      <c r="E7" s="59">
        <v>20</v>
      </c>
      <c r="F7" s="60">
        <v>14</v>
      </c>
      <c r="G7" s="65">
        <f t="shared" si="1"/>
        <v>-30</v>
      </c>
      <c r="H7" s="66">
        <f t="shared" si="0"/>
        <v>-420</v>
      </c>
    </row>
    <row r="8" spans="1:8" ht="15.75" x14ac:dyDescent="0.25">
      <c r="A8" s="47">
        <v>6</v>
      </c>
      <c r="B8" s="63" t="s">
        <v>36</v>
      </c>
      <c r="C8" s="57">
        <v>1420</v>
      </c>
      <c r="D8" s="58">
        <v>1</v>
      </c>
      <c r="E8" s="59">
        <v>20</v>
      </c>
      <c r="F8" s="60">
        <v>23</v>
      </c>
      <c r="G8" s="65">
        <f t="shared" si="1"/>
        <v>-20</v>
      </c>
      <c r="H8" s="66">
        <f t="shared" si="0"/>
        <v>-440</v>
      </c>
    </row>
    <row r="9" spans="1:8" ht="15.75" x14ac:dyDescent="0.25">
      <c r="A9" s="46">
        <v>7</v>
      </c>
      <c r="B9" s="63" t="s">
        <v>29</v>
      </c>
      <c r="C9" s="57">
        <v>1170</v>
      </c>
      <c r="D9" s="58">
        <v>3</v>
      </c>
      <c r="E9" s="59">
        <v>16</v>
      </c>
      <c r="F9" s="93">
        <v>27</v>
      </c>
      <c r="G9" s="65">
        <f t="shared" si="1"/>
        <v>-250</v>
      </c>
      <c r="H9" s="66">
        <f t="shared" si="0"/>
        <v>-690</v>
      </c>
    </row>
    <row r="10" spans="1:8" ht="15.75" x14ac:dyDescent="0.25">
      <c r="A10" s="47">
        <v>8</v>
      </c>
      <c r="B10" s="63" t="s">
        <v>17</v>
      </c>
      <c r="C10" s="57">
        <v>980</v>
      </c>
      <c r="D10" s="58">
        <v>0</v>
      </c>
      <c r="E10" s="59">
        <v>19</v>
      </c>
      <c r="F10" s="60">
        <v>22</v>
      </c>
      <c r="G10" s="65">
        <f t="shared" si="1"/>
        <v>-190</v>
      </c>
      <c r="H10" s="66">
        <f t="shared" si="0"/>
        <v>-880</v>
      </c>
    </row>
    <row r="11" spans="1:8" ht="15.75" x14ac:dyDescent="0.25">
      <c r="A11" s="46">
        <v>9</v>
      </c>
      <c r="B11" s="63" t="s">
        <v>27</v>
      </c>
      <c r="C11" s="57">
        <v>920</v>
      </c>
      <c r="D11" s="58">
        <v>0</v>
      </c>
      <c r="E11" s="59">
        <v>20</v>
      </c>
      <c r="F11" s="60">
        <v>16</v>
      </c>
      <c r="G11" s="65">
        <f t="shared" si="1"/>
        <v>-60</v>
      </c>
      <c r="H11" s="66">
        <f t="shared" si="0"/>
        <v>-940</v>
      </c>
    </row>
    <row r="12" spans="1:8" ht="15.75" x14ac:dyDescent="0.25">
      <c r="A12" s="47">
        <v>10</v>
      </c>
      <c r="B12" s="63" t="s">
        <v>13</v>
      </c>
      <c r="C12" s="57">
        <v>900</v>
      </c>
      <c r="D12" s="58">
        <v>0</v>
      </c>
      <c r="E12" s="59">
        <v>19</v>
      </c>
      <c r="F12" s="60">
        <v>21</v>
      </c>
      <c r="G12" s="65">
        <f t="shared" si="1"/>
        <v>-20</v>
      </c>
      <c r="H12" s="66">
        <f t="shared" si="0"/>
        <v>-960</v>
      </c>
    </row>
    <row r="13" spans="1:8" ht="15.75" x14ac:dyDescent="0.25">
      <c r="A13" s="46">
        <v>11</v>
      </c>
      <c r="B13" s="63" t="s">
        <v>14</v>
      </c>
      <c r="C13" s="57">
        <v>860</v>
      </c>
      <c r="D13" s="58">
        <v>0</v>
      </c>
      <c r="E13" s="59">
        <v>16</v>
      </c>
      <c r="F13" s="60">
        <v>8</v>
      </c>
      <c r="G13" s="65">
        <f t="shared" si="1"/>
        <v>-40</v>
      </c>
      <c r="H13" s="66">
        <f t="shared" si="0"/>
        <v>-1000</v>
      </c>
    </row>
    <row r="14" spans="1:8" ht="15.75" x14ac:dyDescent="0.25">
      <c r="A14" s="47">
        <v>12</v>
      </c>
      <c r="B14" s="63" t="s">
        <v>35</v>
      </c>
      <c r="C14" s="57">
        <v>840</v>
      </c>
      <c r="D14" s="58">
        <v>1</v>
      </c>
      <c r="E14" s="59">
        <v>17</v>
      </c>
      <c r="F14" s="60">
        <v>13</v>
      </c>
      <c r="G14" s="65">
        <f t="shared" si="1"/>
        <v>-20</v>
      </c>
      <c r="H14" s="66">
        <f t="shared" si="0"/>
        <v>-1020</v>
      </c>
    </row>
    <row r="15" spans="1:8" ht="15.75" x14ac:dyDescent="0.25">
      <c r="A15" s="46">
        <v>13</v>
      </c>
      <c r="B15" s="63" t="s">
        <v>23</v>
      </c>
      <c r="C15" s="57">
        <v>830</v>
      </c>
      <c r="D15" s="58">
        <v>0</v>
      </c>
      <c r="E15" s="59">
        <v>16</v>
      </c>
      <c r="F15" s="60">
        <v>23</v>
      </c>
      <c r="G15" s="65">
        <f t="shared" si="1"/>
        <v>-10</v>
      </c>
      <c r="H15" s="66">
        <f t="shared" si="0"/>
        <v>-1030</v>
      </c>
    </row>
    <row r="16" spans="1:8" ht="15.75" x14ac:dyDescent="0.25">
      <c r="A16" s="47">
        <v>14</v>
      </c>
      <c r="B16" s="63" t="s">
        <v>15</v>
      </c>
      <c r="C16" s="57">
        <v>810</v>
      </c>
      <c r="D16" s="58">
        <v>1</v>
      </c>
      <c r="E16" s="59">
        <v>12</v>
      </c>
      <c r="F16" s="60">
        <v>20</v>
      </c>
      <c r="G16" s="65">
        <f t="shared" si="1"/>
        <v>-20</v>
      </c>
      <c r="H16" s="66">
        <f t="shared" si="0"/>
        <v>-1050</v>
      </c>
    </row>
    <row r="17" spans="1:8" ht="15.75" x14ac:dyDescent="0.25">
      <c r="A17" s="46">
        <v>15</v>
      </c>
      <c r="B17" s="63" t="s">
        <v>10</v>
      </c>
      <c r="C17" s="57">
        <v>800</v>
      </c>
      <c r="D17" s="58">
        <v>0</v>
      </c>
      <c r="E17" s="59">
        <v>19</v>
      </c>
      <c r="F17" s="60">
        <v>8</v>
      </c>
      <c r="G17" s="65">
        <f t="shared" si="1"/>
        <v>-10</v>
      </c>
      <c r="H17" s="66">
        <f t="shared" si="0"/>
        <v>-1060</v>
      </c>
    </row>
    <row r="18" spans="1:8" ht="15.75" x14ac:dyDescent="0.25">
      <c r="A18" s="47">
        <v>16</v>
      </c>
      <c r="B18" s="63" t="s">
        <v>45</v>
      </c>
      <c r="C18" s="57">
        <v>800</v>
      </c>
      <c r="D18" s="58">
        <v>0</v>
      </c>
      <c r="E18" s="59">
        <v>17</v>
      </c>
      <c r="F18" s="60">
        <v>11</v>
      </c>
      <c r="G18" s="65">
        <f t="shared" si="1"/>
        <v>0</v>
      </c>
      <c r="H18" s="66">
        <f t="shared" si="0"/>
        <v>-1060</v>
      </c>
    </row>
    <row r="19" spans="1:8" ht="15.75" x14ac:dyDescent="0.25">
      <c r="A19" s="46">
        <v>17</v>
      </c>
      <c r="B19" s="63" t="s">
        <v>21</v>
      </c>
      <c r="C19" s="57">
        <v>800</v>
      </c>
      <c r="D19" s="58">
        <v>0</v>
      </c>
      <c r="E19" s="59">
        <v>9</v>
      </c>
      <c r="F19" s="60">
        <v>7</v>
      </c>
      <c r="G19" s="65">
        <f t="shared" si="1"/>
        <v>0</v>
      </c>
      <c r="H19" s="66">
        <f t="shared" si="0"/>
        <v>-1060</v>
      </c>
    </row>
    <row r="20" spans="1:8" ht="15.75" x14ac:dyDescent="0.25">
      <c r="A20" s="47">
        <v>18</v>
      </c>
      <c r="B20" s="63" t="s">
        <v>12</v>
      </c>
      <c r="C20" s="57">
        <v>780</v>
      </c>
      <c r="D20" s="58">
        <v>0</v>
      </c>
      <c r="E20" s="59">
        <v>16</v>
      </c>
      <c r="F20" s="60">
        <v>16</v>
      </c>
      <c r="G20" s="65">
        <f t="shared" si="1"/>
        <v>-20</v>
      </c>
      <c r="H20" s="66">
        <f t="shared" si="0"/>
        <v>-1080</v>
      </c>
    </row>
    <row r="21" spans="1:8" ht="15.75" x14ac:dyDescent="0.25">
      <c r="A21" s="46">
        <v>19</v>
      </c>
      <c r="B21" s="63" t="s">
        <v>28</v>
      </c>
      <c r="C21" s="57">
        <v>690</v>
      </c>
      <c r="D21" s="58">
        <v>0</v>
      </c>
      <c r="E21" s="59">
        <v>9</v>
      </c>
      <c r="F21" s="60">
        <v>15</v>
      </c>
      <c r="G21" s="65">
        <f t="shared" si="1"/>
        <v>-90</v>
      </c>
      <c r="H21" s="66">
        <f t="shared" si="0"/>
        <v>-1170</v>
      </c>
    </row>
    <row r="22" spans="1:8" ht="15.75" x14ac:dyDescent="0.25">
      <c r="A22" s="47">
        <v>20</v>
      </c>
      <c r="B22" s="63" t="s">
        <v>26</v>
      </c>
      <c r="C22" s="57">
        <v>660</v>
      </c>
      <c r="D22" s="58">
        <v>1</v>
      </c>
      <c r="E22" s="59">
        <v>15</v>
      </c>
      <c r="F22" s="60">
        <v>9</v>
      </c>
      <c r="G22" s="65">
        <f t="shared" si="1"/>
        <v>-30</v>
      </c>
      <c r="H22" s="66">
        <f t="shared" si="0"/>
        <v>-1200</v>
      </c>
    </row>
    <row r="23" spans="1:8" ht="15.75" x14ac:dyDescent="0.25">
      <c r="A23" s="46">
        <v>21</v>
      </c>
      <c r="B23" s="63" t="s">
        <v>18</v>
      </c>
      <c r="C23" s="57">
        <v>640</v>
      </c>
      <c r="D23" s="58">
        <v>0</v>
      </c>
      <c r="E23" s="59">
        <v>14</v>
      </c>
      <c r="F23" s="60">
        <v>8</v>
      </c>
      <c r="G23" s="65">
        <f t="shared" si="1"/>
        <v>-20</v>
      </c>
      <c r="H23" s="66">
        <f t="shared" si="0"/>
        <v>-1220</v>
      </c>
    </row>
    <row r="24" spans="1:8" ht="15.75" x14ac:dyDescent="0.25">
      <c r="A24" s="47">
        <v>22</v>
      </c>
      <c r="B24" s="63" t="s">
        <v>32</v>
      </c>
      <c r="C24" s="57">
        <v>620</v>
      </c>
      <c r="D24" s="58">
        <v>0</v>
      </c>
      <c r="E24" s="59">
        <v>12</v>
      </c>
      <c r="F24" s="60">
        <v>15</v>
      </c>
      <c r="G24" s="65">
        <f t="shared" si="1"/>
        <v>-20</v>
      </c>
      <c r="H24" s="66">
        <f t="shared" si="0"/>
        <v>-1240</v>
      </c>
    </row>
    <row r="25" spans="1:8" ht="15.75" x14ac:dyDescent="0.25">
      <c r="A25" s="46">
        <v>23</v>
      </c>
      <c r="B25" s="63" t="s">
        <v>34</v>
      </c>
      <c r="C25" s="57">
        <v>570</v>
      </c>
      <c r="D25" s="58">
        <v>1</v>
      </c>
      <c r="E25" s="59">
        <v>16</v>
      </c>
      <c r="F25" s="60">
        <v>19</v>
      </c>
      <c r="G25" s="65">
        <f t="shared" si="1"/>
        <v>-50</v>
      </c>
      <c r="H25" s="66">
        <f t="shared" si="0"/>
        <v>-1290</v>
      </c>
    </row>
    <row r="26" spans="1:8" ht="15.75" x14ac:dyDescent="0.25">
      <c r="A26" s="47">
        <v>24</v>
      </c>
      <c r="B26" s="63" t="s">
        <v>8</v>
      </c>
      <c r="C26" s="57">
        <v>520</v>
      </c>
      <c r="D26" s="58">
        <v>0</v>
      </c>
      <c r="E26" s="59">
        <v>8</v>
      </c>
      <c r="F26" s="60">
        <v>20</v>
      </c>
      <c r="G26" s="65">
        <f t="shared" si="1"/>
        <v>-50</v>
      </c>
      <c r="H26" s="66">
        <f t="shared" si="0"/>
        <v>-1340</v>
      </c>
    </row>
    <row r="27" spans="1:8" ht="15.75" x14ac:dyDescent="0.25">
      <c r="A27" s="46">
        <v>25</v>
      </c>
      <c r="B27" s="63" t="s">
        <v>20</v>
      </c>
      <c r="C27" s="57">
        <v>500</v>
      </c>
      <c r="D27" s="58">
        <v>0</v>
      </c>
      <c r="E27" s="59">
        <v>18</v>
      </c>
      <c r="F27" s="60">
        <v>5</v>
      </c>
      <c r="G27" s="65">
        <f t="shared" si="1"/>
        <v>-20</v>
      </c>
      <c r="H27" s="66">
        <f t="shared" si="0"/>
        <v>-1360</v>
      </c>
    </row>
    <row r="28" spans="1:8" ht="15.75" x14ac:dyDescent="0.25">
      <c r="A28" s="47">
        <v>26</v>
      </c>
      <c r="B28" s="63" t="s">
        <v>33</v>
      </c>
      <c r="C28" s="57">
        <v>500</v>
      </c>
      <c r="D28" s="58">
        <v>1</v>
      </c>
      <c r="E28" s="59">
        <v>8</v>
      </c>
      <c r="F28" s="60">
        <v>12</v>
      </c>
      <c r="G28" s="65">
        <f t="shared" si="1"/>
        <v>0</v>
      </c>
      <c r="H28" s="66">
        <f t="shared" si="0"/>
        <v>-1360</v>
      </c>
    </row>
    <row r="29" spans="1:8" ht="15.75" x14ac:dyDescent="0.25">
      <c r="A29" s="46">
        <v>27</v>
      </c>
      <c r="B29" s="63" t="s">
        <v>22</v>
      </c>
      <c r="C29" s="57">
        <v>460</v>
      </c>
      <c r="D29" s="58">
        <v>0</v>
      </c>
      <c r="E29" s="59">
        <v>14</v>
      </c>
      <c r="F29" s="60">
        <v>2</v>
      </c>
      <c r="G29" s="65">
        <f t="shared" si="1"/>
        <v>-40</v>
      </c>
      <c r="H29" s="66">
        <f t="shared" si="0"/>
        <v>-1400</v>
      </c>
    </row>
    <row r="30" spans="1:8" ht="15.75" x14ac:dyDescent="0.25">
      <c r="A30" s="47">
        <v>28</v>
      </c>
      <c r="B30" s="63" t="s">
        <v>43</v>
      </c>
      <c r="C30" s="57">
        <v>420</v>
      </c>
      <c r="D30" s="58">
        <v>0</v>
      </c>
      <c r="E30" s="59">
        <v>13</v>
      </c>
      <c r="F30" s="60">
        <v>3</v>
      </c>
      <c r="G30" s="65">
        <f t="shared" si="1"/>
        <v>-40</v>
      </c>
      <c r="H30" s="66">
        <f t="shared" si="0"/>
        <v>-1440</v>
      </c>
    </row>
    <row r="31" spans="1:8" ht="15.75" x14ac:dyDescent="0.25">
      <c r="A31" s="46">
        <v>29</v>
      </c>
      <c r="B31" s="63" t="s">
        <v>30</v>
      </c>
      <c r="C31" s="57">
        <v>410</v>
      </c>
      <c r="D31" s="58">
        <v>0</v>
      </c>
      <c r="E31" s="59">
        <v>8</v>
      </c>
      <c r="F31" s="60">
        <v>8</v>
      </c>
      <c r="G31" s="65">
        <f t="shared" si="1"/>
        <v>-10</v>
      </c>
      <c r="H31" s="66">
        <f t="shared" si="0"/>
        <v>-1450</v>
      </c>
    </row>
    <row r="32" spans="1:8" ht="15.75" x14ac:dyDescent="0.25">
      <c r="A32" s="47">
        <v>30</v>
      </c>
      <c r="B32" s="63" t="s">
        <v>16</v>
      </c>
      <c r="C32" s="57">
        <v>340</v>
      </c>
      <c r="D32" s="58">
        <v>0</v>
      </c>
      <c r="E32" s="59">
        <v>16</v>
      </c>
      <c r="F32" s="60">
        <v>3</v>
      </c>
      <c r="G32" s="65">
        <f t="shared" si="1"/>
        <v>-70</v>
      </c>
      <c r="H32" s="66">
        <f t="shared" si="0"/>
        <v>-1520</v>
      </c>
    </row>
    <row r="33" spans="1:8" ht="15.75" x14ac:dyDescent="0.25">
      <c r="A33" s="46">
        <v>31</v>
      </c>
      <c r="B33" s="63" t="s">
        <v>9</v>
      </c>
      <c r="C33" s="57">
        <v>320</v>
      </c>
      <c r="D33" s="58">
        <v>1</v>
      </c>
      <c r="E33" s="59">
        <v>3</v>
      </c>
      <c r="F33" s="60">
        <v>7</v>
      </c>
      <c r="G33" s="65">
        <f t="shared" si="1"/>
        <v>-20</v>
      </c>
      <c r="H33" s="66">
        <f t="shared" si="0"/>
        <v>-1540</v>
      </c>
    </row>
    <row r="34" spans="1:8" ht="15.75" x14ac:dyDescent="0.25">
      <c r="A34" s="47">
        <v>32</v>
      </c>
      <c r="B34" s="63" t="s">
        <v>49</v>
      </c>
      <c r="C34" s="57">
        <v>260</v>
      </c>
      <c r="D34" s="58">
        <v>0</v>
      </c>
      <c r="E34" s="59">
        <v>4</v>
      </c>
      <c r="F34" s="60">
        <v>4</v>
      </c>
      <c r="G34" s="65">
        <f t="shared" si="1"/>
        <v>-60</v>
      </c>
      <c r="H34" s="66">
        <f t="shared" si="0"/>
        <v>-1600</v>
      </c>
    </row>
    <row r="35" spans="1:8" ht="15.75" x14ac:dyDescent="0.25">
      <c r="A35" s="46">
        <v>33</v>
      </c>
      <c r="B35" s="63" t="s">
        <v>47</v>
      </c>
      <c r="C35" s="57">
        <v>250</v>
      </c>
      <c r="D35" s="58">
        <v>1</v>
      </c>
      <c r="E35" s="59">
        <v>4</v>
      </c>
      <c r="F35" s="60">
        <v>3</v>
      </c>
      <c r="G35" s="65">
        <f t="shared" si="1"/>
        <v>-10</v>
      </c>
      <c r="H35" s="66">
        <f t="shared" si="0"/>
        <v>-1610</v>
      </c>
    </row>
    <row r="36" spans="1:8" ht="15.75" x14ac:dyDescent="0.25">
      <c r="A36" s="47">
        <v>34</v>
      </c>
      <c r="B36" s="63" t="s">
        <v>31</v>
      </c>
      <c r="C36" s="57">
        <v>250</v>
      </c>
      <c r="D36" s="58">
        <v>1</v>
      </c>
      <c r="E36" s="59">
        <v>5</v>
      </c>
      <c r="F36" s="60">
        <v>9</v>
      </c>
      <c r="G36" s="65">
        <f t="shared" si="1"/>
        <v>0</v>
      </c>
      <c r="H36" s="66">
        <f t="shared" si="0"/>
        <v>-1610</v>
      </c>
    </row>
    <row r="37" spans="1:8" ht="15.75" x14ac:dyDescent="0.25">
      <c r="A37" s="46">
        <v>35</v>
      </c>
      <c r="B37" s="63" t="s">
        <v>50</v>
      </c>
      <c r="C37" s="57">
        <v>230</v>
      </c>
      <c r="D37" s="58">
        <v>0</v>
      </c>
      <c r="E37" s="59">
        <v>6</v>
      </c>
      <c r="F37" s="60">
        <v>10</v>
      </c>
      <c r="G37" s="65">
        <f t="shared" si="1"/>
        <v>-20</v>
      </c>
      <c r="H37" s="66">
        <f t="shared" si="0"/>
        <v>-1630</v>
      </c>
    </row>
    <row r="38" spans="1:8" ht="15.75" x14ac:dyDescent="0.25">
      <c r="A38" s="47">
        <v>36</v>
      </c>
      <c r="B38" s="63" t="s">
        <v>25</v>
      </c>
      <c r="C38" s="57">
        <v>160</v>
      </c>
      <c r="D38" s="58">
        <v>0</v>
      </c>
      <c r="E38" s="59">
        <v>7</v>
      </c>
      <c r="F38" s="60">
        <v>4</v>
      </c>
      <c r="G38" s="65">
        <f t="shared" si="1"/>
        <v>-70</v>
      </c>
      <c r="H38" s="66">
        <f t="shared" si="0"/>
        <v>-1700</v>
      </c>
    </row>
    <row r="39" spans="1:8" ht="16.5" thickBot="1" x14ac:dyDescent="0.3">
      <c r="A39" s="46">
        <v>37</v>
      </c>
      <c r="B39" s="67" t="s">
        <v>48</v>
      </c>
      <c r="C39" s="68">
        <v>0</v>
      </c>
      <c r="D39" s="69">
        <v>0</v>
      </c>
      <c r="E39" s="70">
        <v>0</v>
      </c>
      <c r="F39" s="71">
        <v>0</v>
      </c>
      <c r="G39" s="72">
        <f t="shared" si="1"/>
        <v>-160</v>
      </c>
      <c r="H39" s="73">
        <f t="shared" si="0"/>
        <v>-1860</v>
      </c>
    </row>
    <row r="40" spans="1:8" ht="15.75" thickBot="1" x14ac:dyDescent="0.3">
      <c r="D40" s="48">
        <f>SUM(D3:D39)</f>
        <v>20</v>
      </c>
    </row>
  </sheetData>
  <mergeCells count="1">
    <mergeCell ref="B1:H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7947A6-A0A3-4DC3-B73F-E5C20476528A}">
  <sheetPr>
    <pageSetUpPr fitToPage="1"/>
  </sheetPr>
  <dimension ref="A1:CH33"/>
  <sheetViews>
    <sheetView zoomScale="60" zoomScaleNormal="60" workbookViewId="0">
      <pane xSplit="2" ySplit="1" topLeftCell="AR2" activePane="bottomRight" state="frozen"/>
      <selection pane="topRight" activeCell="C1" sqref="C1"/>
      <selection pane="bottomLeft" activeCell="A2" sqref="A2"/>
      <selection pane="bottomRight" activeCell="BH1" sqref="BH1:BJ1"/>
    </sheetView>
  </sheetViews>
  <sheetFormatPr baseColWidth="10" defaultColWidth="26.5703125" defaultRowHeight="26.25" x14ac:dyDescent="0.25"/>
  <cols>
    <col min="1" max="1" width="20.85546875" style="8" customWidth="1"/>
    <col min="2" max="2" width="22.28515625" style="8" bestFit="1" customWidth="1"/>
    <col min="3" max="3" width="24.7109375" style="8" hidden="1" customWidth="1"/>
    <col min="4" max="4" width="31.140625" style="8" hidden="1" customWidth="1"/>
    <col min="5" max="5" width="40.42578125" style="8" hidden="1" customWidth="1"/>
    <col min="6" max="6" width="24.7109375" style="8" hidden="1" customWidth="1"/>
    <col min="7" max="7" width="31.140625" style="8" hidden="1" customWidth="1"/>
    <col min="8" max="8" width="40.42578125" style="8" hidden="1" customWidth="1"/>
    <col min="9" max="9" width="24.7109375" style="8" hidden="1" customWidth="1"/>
    <col min="10" max="10" width="31.140625" style="8" hidden="1" customWidth="1"/>
    <col min="11" max="11" width="40.42578125" style="8" hidden="1" customWidth="1"/>
    <col min="12" max="12" width="24.7109375" style="8" hidden="1" customWidth="1"/>
    <col min="13" max="13" width="31.140625" style="8" hidden="1" customWidth="1"/>
    <col min="14" max="14" width="40.42578125" style="8" hidden="1" customWidth="1"/>
    <col min="15" max="15" width="24.7109375" style="8" hidden="1" customWidth="1"/>
    <col min="16" max="16" width="31.140625" style="8" hidden="1" customWidth="1"/>
    <col min="17" max="17" width="40.42578125" style="8" hidden="1" customWidth="1"/>
    <col min="18" max="18" width="24.7109375" style="8" hidden="1" customWidth="1"/>
    <col min="19" max="19" width="31.140625" style="8" hidden="1" customWidth="1"/>
    <col min="20" max="20" width="40.42578125" style="8" hidden="1" customWidth="1"/>
    <col min="21" max="21" width="24.7109375" style="8" hidden="1" customWidth="1"/>
    <col min="22" max="22" width="31.140625" style="8" hidden="1" customWidth="1"/>
    <col min="23" max="23" width="40.42578125" style="8" hidden="1" customWidth="1"/>
    <col min="24" max="24" width="24.7109375" style="8" hidden="1" customWidth="1"/>
    <col min="25" max="25" width="31.140625" style="8" hidden="1" customWidth="1"/>
    <col min="26" max="26" width="40.42578125" style="8" hidden="1" customWidth="1"/>
    <col min="27" max="27" width="24.7109375" style="8" hidden="1" customWidth="1"/>
    <col min="28" max="28" width="31.140625" style="8" hidden="1" customWidth="1"/>
    <col min="29" max="29" width="40.42578125" style="8" hidden="1" customWidth="1"/>
    <col min="30" max="30" width="24.7109375" style="8" hidden="1" customWidth="1"/>
    <col min="31" max="31" width="31.140625" style="8" hidden="1" customWidth="1"/>
    <col min="32" max="32" width="40.42578125" style="8" hidden="1" customWidth="1"/>
    <col min="33" max="33" width="24.7109375" style="8" hidden="1" customWidth="1"/>
    <col min="34" max="34" width="31.140625" style="8" hidden="1" customWidth="1"/>
    <col min="35" max="35" width="40.42578125" style="8" hidden="1" customWidth="1"/>
    <col min="36" max="36" width="24.7109375" style="8" hidden="1" customWidth="1"/>
    <col min="37" max="37" width="31.140625" style="8" hidden="1" customWidth="1"/>
    <col min="38" max="38" width="40.42578125" style="8" hidden="1" customWidth="1"/>
    <col min="39" max="39" width="24.7109375" style="8" hidden="1" customWidth="1"/>
    <col min="40" max="40" width="31.140625" style="8" hidden="1" customWidth="1"/>
    <col min="41" max="41" width="40.42578125" style="8" hidden="1" customWidth="1"/>
    <col min="42" max="42" width="24.7109375" style="8" hidden="1" customWidth="1"/>
    <col min="43" max="43" width="31.140625" style="8" hidden="1" customWidth="1"/>
    <col min="44" max="44" width="40.42578125" style="8" hidden="1" customWidth="1"/>
    <col min="45" max="45" width="24.7109375" style="8" hidden="1" customWidth="1"/>
    <col min="46" max="46" width="31.140625" style="8" hidden="1" customWidth="1"/>
    <col min="47" max="47" width="40.42578125" style="8" hidden="1" customWidth="1"/>
    <col min="48" max="48" width="24.7109375" style="8" hidden="1" customWidth="1"/>
    <col min="49" max="49" width="31.140625" style="8" hidden="1" customWidth="1"/>
    <col min="50" max="50" width="40.42578125" style="8" hidden="1" customWidth="1"/>
    <col min="51" max="51" width="24.7109375" style="8" hidden="1" customWidth="1"/>
    <col min="52" max="52" width="31.140625" style="8" hidden="1" customWidth="1"/>
    <col min="53" max="53" width="40.42578125" style="8" hidden="1" customWidth="1"/>
    <col min="54" max="54" width="24.7109375" style="8" hidden="1" customWidth="1"/>
    <col min="55" max="55" width="31.140625" style="8" hidden="1" customWidth="1"/>
    <col min="56" max="56" width="40.42578125" style="8" hidden="1" customWidth="1"/>
    <col min="57" max="57" width="24.7109375" style="8" hidden="1" customWidth="1"/>
    <col min="58" max="58" width="31.140625" style="8" hidden="1" customWidth="1"/>
    <col min="59" max="59" width="40.42578125" style="8" bestFit="1" customWidth="1"/>
    <col min="60" max="60" width="24.7109375" style="8" bestFit="1" customWidth="1"/>
    <col min="61" max="61" width="31.140625" style="8" bestFit="1" customWidth="1"/>
    <col min="62" max="62" width="40.42578125" style="8" bestFit="1" customWidth="1"/>
    <col min="63" max="63" width="24.7109375" style="8" bestFit="1" customWidth="1"/>
    <col min="64" max="64" width="31.140625" style="8" bestFit="1" customWidth="1"/>
    <col min="65" max="65" width="40.42578125" style="8" bestFit="1" customWidth="1"/>
    <col min="66" max="66" width="24.7109375" style="8" bestFit="1" customWidth="1"/>
    <col min="67" max="67" width="31.140625" style="8" bestFit="1" customWidth="1"/>
    <col min="68" max="68" width="40.42578125" style="8" bestFit="1" customWidth="1"/>
    <col min="69" max="69" width="24.7109375" style="8" bestFit="1" customWidth="1"/>
    <col min="70" max="70" width="31.140625" style="8" bestFit="1" customWidth="1"/>
    <col min="71" max="71" width="40.42578125" style="8" bestFit="1" customWidth="1"/>
    <col min="72" max="72" width="24.7109375" style="8" bestFit="1" customWidth="1"/>
    <col min="73" max="73" width="31.140625" style="8" bestFit="1" customWidth="1"/>
    <col min="74" max="74" width="40.42578125" style="8" bestFit="1" customWidth="1"/>
    <col min="75" max="75" width="24.7109375" style="8" bestFit="1" customWidth="1"/>
    <col min="76" max="76" width="31.140625" style="8" bestFit="1" customWidth="1"/>
    <col min="77" max="77" width="40.42578125" style="8" bestFit="1" customWidth="1"/>
    <col min="78" max="78" width="24.7109375" style="8" bestFit="1" customWidth="1"/>
    <col min="79" max="79" width="31.140625" style="8" bestFit="1" customWidth="1"/>
    <col min="80" max="80" width="40.42578125" style="8" bestFit="1" customWidth="1"/>
    <col min="81" max="81" width="24.7109375" style="8" bestFit="1" customWidth="1"/>
    <col min="82" max="82" width="31.140625" style="8" bestFit="1" customWidth="1"/>
    <col min="83" max="83" width="40.42578125" style="8" bestFit="1" customWidth="1"/>
    <col min="84" max="84" width="24.7109375" style="8" bestFit="1" customWidth="1"/>
    <col min="85" max="85" width="31.140625" style="8" bestFit="1" customWidth="1"/>
    <col min="86" max="86" width="40.42578125" style="8" bestFit="1" customWidth="1"/>
    <col min="87" max="16384" width="26.5703125" style="8"/>
  </cols>
  <sheetData>
    <row r="1" spans="1:86" ht="70.5" customHeight="1" thickBot="1" x14ac:dyDescent="0.3">
      <c r="A1" s="87" t="s">
        <v>37</v>
      </c>
      <c r="B1" s="88"/>
      <c r="C1" s="89">
        <v>45555</v>
      </c>
      <c r="D1" s="90"/>
      <c r="E1" s="91"/>
      <c r="F1" s="89">
        <v>45562</v>
      </c>
      <c r="G1" s="90"/>
      <c r="H1" s="91"/>
      <c r="I1" s="89">
        <v>45569</v>
      </c>
      <c r="J1" s="90"/>
      <c r="K1" s="91"/>
      <c r="L1" s="89">
        <v>45576</v>
      </c>
      <c r="M1" s="90"/>
      <c r="N1" s="91"/>
      <c r="O1" s="89">
        <v>45604</v>
      </c>
      <c r="P1" s="90"/>
      <c r="Q1" s="91"/>
      <c r="R1" s="89">
        <v>45611</v>
      </c>
      <c r="S1" s="90"/>
      <c r="T1" s="91"/>
      <c r="U1" s="89">
        <v>45618</v>
      </c>
      <c r="V1" s="90"/>
      <c r="W1" s="91"/>
      <c r="X1" s="89">
        <v>45625</v>
      </c>
      <c r="Y1" s="90"/>
      <c r="Z1" s="91"/>
      <c r="AA1" s="89">
        <v>45639</v>
      </c>
      <c r="AB1" s="90"/>
      <c r="AC1" s="91"/>
      <c r="AD1" s="89">
        <v>45646</v>
      </c>
      <c r="AE1" s="90"/>
      <c r="AF1" s="91"/>
      <c r="AG1" s="89">
        <v>45667</v>
      </c>
      <c r="AH1" s="90"/>
      <c r="AI1" s="91"/>
      <c r="AJ1" s="89">
        <v>45674</v>
      </c>
      <c r="AK1" s="90"/>
      <c r="AL1" s="91"/>
      <c r="AM1" s="89">
        <v>45681</v>
      </c>
      <c r="AN1" s="90"/>
      <c r="AO1" s="92"/>
      <c r="AP1" s="89">
        <v>45688</v>
      </c>
      <c r="AQ1" s="90"/>
      <c r="AR1" s="91"/>
      <c r="AS1" s="89">
        <v>45695</v>
      </c>
      <c r="AT1" s="90"/>
      <c r="AU1" s="91"/>
      <c r="AV1" s="89">
        <v>45702</v>
      </c>
      <c r="AW1" s="90"/>
      <c r="AX1" s="91"/>
      <c r="AY1" s="89">
        <v>45723</v>
      </c>
      <c r="AZ1" s="90"/>
      <c r="BA1" s="91"/>
      <c r="BB1" s="89">
        <v>45730</v>
      </c>
      <c r="BC1" s="90"/>
      <c r="BD1" s="91"/>
      <c r="BE1" s="89">
        <v>45737</v>
      </c>
      <c r="BF1" s="90"/>
      <c r="BG1" s="91"/>
      <c r="BH1" s="89">
        <v>45744</v>
      </c>
      <c r="BI1" s="90"/>
      <c r="BJ1" s="91"/>
      <c r="BK1" s="89">
        <v>45751</v>
      </c>
      <c r="BL1" s="90"/>
      <c r="BM1" s="91"/>
      <c r="BN1" s="89"/>
      <c r="BO1" s="90"/>
      <c r="BP1" s="91"/>
      <c r="BQ1" s="89"/>
      <c r="BR1" s="90"/>
      <c r="BS1" s="91"/>
      <c r="BT1" s="89"/>
      <c r="BU1" s="90"/>
      <c r="BV1" s="91"/>
      <c r="BW1" s="89"/>
      <c r="BX1" s="90"/>
      <c r="BY1" s="91"/>
      <c r="BZ1" s="89"/>
      <c r="CA1" s="90"/>
      <c r="CB1" s="92"/>
      <c r="CC1" s="89"/>
      <c r="CD1" s="90"/>
      <c r="CE1" s="92"/>
      <c r="CF1" s="89"/>
      <c r="CG1" s="90"/>
      <c r="CH1" s="92"/>
    </row>
    <row r="2" spans="1:86" ht="27" thickBot="1" x14ac:dyDescent="0.3">
      <c r="A2" s="9"/>
      <c r="B2" s="10" t="s">
        <v>38</v>
      </c>
      <c r="C2" s="11" t="s">
        <v>39</v>
      </c>
      <c r="D2" s="11" t="s">
        <v>40</v>
      </c>
      <c r="E2" s="12" t="s">
        <v>41</v>
      </c>
      <c r="F2" s="11" t="s">
        <v>39</v>
      </c>
      <c r="G2" s="11" t="s">
        <v>40</v>
      </c>
      <c r="H2" s="12" t="s">
        <v>41</v>
      </c>
      <c r="I2" s="11" t="s">
        <v>39</v>
      </c>
      <c r="J2" s="11" t="s">
        <v>40</v>
      </c>
      <c r="K2" s="12" t="s">
        <v>41</v>
      </c>
      <c r="L2" s="11" t="s">
        <v>39</v>
      </c>
      <c r="M2" s="11" t="s">
        <v>40</v>
      </c>
      <c r="N2" s="12" t="s">
        <v>41</v>
      </c>
      <c r="O2" s="11" t="s">
        <v>39</v>
      </c>
      <c r="P2" s="11" t="s">
        <v>40</v>
      </c>
      <c r="Q2" s="12" t="s">
        <v>41</v>
      </c>
      <c r="R2" s="11" t="s">
        <v>39</v>
      </c>
      <c r="S2" s="11" t="s">
        <v>40</v>
      </c>
      <c r="T2" s="12" t="s">
        <v>41</v>
      </c>
      <c r="U2" s="11" t="s">
        <v>39</v>
      </c>
      <c r="V2" s="11" t="s">
        <v>40</v>
      </c>
      <c r="W2" s="12" t="s">
        <v>41</v>
      </c>
      <c r="X2" s="11" t="s">
        <v>39</v>
      </c>
      <c r="Y2" s="11" t="s">
        <v>40</v>
      </c>
      <c r="Z2" s="12" t="s">
        <v>41</v>
      </c>
      <c r="AA2" s="11" t="s">
        <v>39</v>
      </c>
      <c r="AB2" s="11" t="s">
        <v>40</v>
      </c>
      <c r="AC2" s="12" t="s">
        <v>41</v>
      </c>
      <c r="AD2" s="11" t="s">
        <v>39</v>
      </c>
      <c r="AE2" s="11" t="s">
        <v>40</v>
      </c>
      <c r="AF2" s="12" t="s">
        <v>41</v>
      </c>
      <c r="AG2" s="11" t="s">
        <v>39</v>
      </c>
      <c r="AH2" s="11" t="s">
        <v>40</v>
      </c>
      <c r="AI2" s="12" t="s">
        <v>41</v>
      </c>
      <c r="AJ2" s="11" t="s">
        <v>39</v>
      </c>
      <c r="AK2" s="11" t="s">
        <v>40</v>
      </c>
      <c r="AL2" s="12" t="s">
        <v>41</v>
      </c>
      <c r="AM2" s="11" t="s">
        <v>39</v>
      </c>
      <c r="AN2" s="11" t="s">
        <v>40</v>
      </c>
      <c r="AO2" s="12" t="s">
        <v>41</v>
      </c>
      <c r="AP2" s="11" t="s">
        <v>39</v>
      </c>
      <c r="AQ2" s="11" t="s">
        <v>40</v>
      </c>
      <c r="AR2" s="12" t="s">
        <v>41</v>
      </c>
      <c r="AS2" s="11" t="s">
        <v>39</v>
      </c>
      <c r="AT2" s="11" t="s">
        <v>40</v>
      </c>
      <c r="AU2" s="12" t="s">
        <v>41</v>
      </c>
      <c r="AV2" s="11" t="s">
        <v>39</v>
      </c>
      <c r="AW2" s="11" t="s">
        <v>40</v>
      </c>
      <c r="AX2" s="12" t="s">
        <v>41</v>
      </c>
      <c r="AY2" s="11" t="s">
        <v>39</v>
      </c>
      <c r="AZ2" s="11" t="s">
        <v>40</v>
      </c>
      <c r="BA2" s="12" t="s">
        <v>41</v>
      </c>
      <c r="BB2" s="11" t="s">
        <v>39</v>
      </c>
      <c r="BC2" s="11" t="s">
        <v>40</v>
      </c>
      <c r="BD2" s="12" t="s">
        <v>41</v>
      </c>
      <c r="BE2" s="11" t="s">
        <v>39</v>
      </c>
      <c r="BF2" s="11" t="s">
        <v>40</v>
      </c>
      <c r="BG2" s="12" t="s">
        <v>41</v>
      </c>
      <c r="BH2" s="11" t="s">
        <v>39</v>
      </c>
      <c r="BI2" s="11" t="s">
        <v>40</v>
      </c>
      <c r="BJ2" s="12" t="s">
        <v>41</v>
      </c>
      <c r="BK2" s="11" t="s">
        <v>39</v>
      </c>
      <c r="BL2" s="11" t="s">
        <v>40</v>
      </c>
      <c r="BM2" s="12" t="s">
        <v>41</v>
      </c>
      <c r="BN2" s="11" t="s">
        <v>39</v>
      </c>
      <c r="BO2" s="11" t="s">
        <v>40</v>
      </c>
      <c r="BP2" s="12" t="s">
        <v>41</v>
      </c>
      <c r="BQ2" s="11" t="s">
        <v>39</v>
      </c>
      <c r="BR2" s="11" t="s">
        <v>40</v>
      </c>
      <c r="BS2" s="12" t="s">
        <v>41</v>
      </c>
      <c r="BT2" s="11" t="s">
        <v>39</v>
      </c>
      <c r="BU2" s="11" t="s">
        <v>40</v>
      </c>
      <c r="BV2" s="12" t="s">
        <v>41</v>
      </c>
      <c r="BW2" s="11" t="s">
        <v>39</v>
      </c>
      <c r="BX2" s="11" t="s">
        <v>40</v>
      </c>
      <c r="BY2" s="12" t="s">
        <v>41</v>
      </c>
      <c r="BZ2" s="11" t="s">
        <v>39</v>
      </c>
      <c r="CA2" s="11" t="s">
        <v>40</v>
      </c>
      <c r="CB2" s="12" t="s">
        <v>41</v>
      </c>
      <c r="CC2" s="11" t="s">
        <v>39</v>
      </c>
      <c r="CD2" s="11" t="s">
        <v>40</v>
      </c>
      <c r="CE2" s="12" t="s">
        <v>41</v>
      </c>
      <c r="CF2" s="11" t="s">
        <v>39</v>
      </c>
      <c r="CG2" s="11" t="s">
        <v>40</v>
      </c>
      <c r="CH2" s="12" t="s">
        <v>41</v>
      </c>
    </row>
    <row r="3" spans="1:86" ht="27" thickBot="1" x14ac:dyDescent="0.3">
      <c r="A3" s="13" t="s">
        <v>27</v>
      </c>
      <c r="B3" s="14">
        <v>40000</v>
      </c>
      <c r="C3" s="15">
        <v>3000</v>
      </c>
      <c r="D3" s="15">
        <v>11510</v>
      </c>
      <c r="E3" s="16">
        <f>B3-C3+D3</f>
        <v>48510</v>
      </c>
      <c r="F3" s="15">
        <v>3000</v>
      </c>
      <c r="G3" s="15">
        <f>3030-110</f>
        <v>2920</v>
      </c>
      <c r="H3" s="16">
        <f>E3-F3+G3</f>
        <v>48430</v>
      </c>
      <c r="I3" s="15">
        <v>3000</v>
      </c>
      <c r="J3" s="15">
        <v>4575</v>
      </c>
      <c r="K3" s="16">
        <f>H3-I3+J3</f>
        <v>50005</v>
      </c>
      <c r="L3" s="15">
        <v>3000</v>
      </c>
      <c r="M3" s="15">
        <v>4655</v>
      </c>
      <c r="N3" s="16">
        <f>K3-L3+M3</f>
        <v>51660</v>
      </c>
      <c r="O3" s="15">
        <v>3000</v>
      </c>
      <c r="P3" s="15">
        <v>1115</v>
      </c>
      <c r="Q3" s="16">
        <f>N3-O3+P3</f>
        <v>49775</v>
      </c>
      <c r="R3" s="15">
        <v>3000</v>
      </c>
      <c r="S3" s="15">
        <v>7895</v>
      </c>
      <c r="T3" s="16">
        <f>Q3-R3+S3</f>
        <v>54670</v>
      </c>
      <c r="U3" s="15">
        <v>3000</v>
      </c>
      <c r="V3" s="15">
        <v>3690</v>
      </c>
      <c r="W3" s="16">
        <f>T3-U3+V3</f>
        <v>55360</v>
      </c>
      <c r="X3" s="15"/>
      <c r="Y3" s="15"/>
      <c r="Z3" s="16">
        <f>W3-X3+Y3</f>
        <v>55360</v>
      </c>
      <c r="AA3" s="15">
        <v>3000</v>
      </c>
      <c r="AB3" s="15">
        <v>8395</v>
      </c>
      <c r="AC3" s="16">
        <f>Z3-AA3+AB3</f>
        <v>60755</v>
      </c>
      <c r="AD3" s="15">
        <v>3000</v>
      </c>
      <c r="AE3" s="15">
        <f>2830-90</f>
        <v>2740</v>
      </c>
      <c r="AF3" s="16">
        <f>AC3-AD3+AE3</f>
        <v>60495</v>
      </c>
      <c r="AG3" s="15">
        <v>3000</v>
      </c>
      <c r="AH3" s="15">
        <v>2130</v>
      </c>
      <c r="AI3" s="16">
        <f>AF3-AG3+AH3</f>
        <v>59625</v>
      </c>
      <c r="AJ3" s="15">
        <v>3000</v>
      </c>
      <c r="AK3" s="15">
        <v>4945</v>
      </c>
      <c r="AL3" s="16">
        <f>AI3-AJ3+AK3</f>
        <v>61570</v>
      </c>
      <c r="AM3" s="15">
        <v>3000</v>
      </c>
      <c r="AN3" s="15">
        <v>2875</v>
      </c>
      <c r="AO3" s="16">
        <f>AL3-AM3+AN3</f>
        <v>61445</v>
      </c>
      <c r="AP3" s="15">
        <v>3000</v>
      </c>
      <c r="AQ3" s="15">
        <v>5340</v>
      </c>
      <c r="AR3" s="16">
        <f>AO3-AP3+AQ3</f>
        <v>63785</v>
      </c>
      <c r="AS3" s="15">
        <v>3000</v>
      </c>
      <c r="AT3" s="15">
        <v>4680</v>
      </c>
      <c r="AU3" s="16">
        <f>AR3-AS3+AT3</f>
        <v>65465</v>
      </c>
      <c r="AV3" s="15">
        <v>3000</v>
      </c>
      <c r="AW3" s="15">
        <v>2335</v>
      </c>
      <c r="AX3" s="16">
        <f>AU3-AV3+AW3</f>
        <v>64800</v>
      </c>
      <c r="AY3" s="15">
        <v>3000</v>
      </c>
      <c r="AZ3" s="15">
        <v>2580</v>
      </c>
      <c r="BA3" s="16">
        <f>AX3-AY3+AZ3</f>
        <v>64380</v>
      </c>
      <c r="BB3" s="15">
        <v>3000</v>
      </c>
      <c r="BC3" s="15">
        <v>745</v>
      </c>
      <c r="BD3" s="16">
        <f>BA3-BB3+BC3</f>
        <v>62125</v>
      </c>
      <c r="BE3" s="15"/>
      <c r="BF3" s="15"/>
      <c r="BG3" s="16">
        <f>BD3-BE3+BF3</f>
        <v>62125</v>
      </c>
      <c r="BH3" s="15">
        <v>3000</v>
      </c>
      <c r="BI3" s="15">
        <v>6945</v>
      </c>
      <c r="BJ3" s="16">
        <f>BG3-BH3+BI3</f>
        <v>66070</v>
      </c>
      <c r="BK3" s="15"/>
      <c r="BL3" s="15"/>
      <c r="BM3" s="16">
        <f>BJ3-BK3+BL3</f>
        <v>66070</v>
      </c>
      <c r="BN3" s="15"/>
      <c r="BO3" s="15"/>
      <c r="BP3" s="16">
        <f>BM3-BN3+BO3</f>
        <v>66070</v>
      </c>
      <c r="BQ3" s="38"/>
      <c r="BR3" s="38"/>
      <c r="BS3" s="16">
        <f>BP3-BQ3+BR3</f>
        <v>66070</v>
      </c>
      <c r="BT3" s="15"/>
      <c r="BU3" s="15"/>
      <c r="BV3" s="16">
        <f>BS3-BT3+BU3</f>
        <v>66070</v>
      </c>
      <c r="BW3" s="15"/>
      <c r="BX3" s="15"/>
      <c r="BY3" s="16">
        <f>BV3-BW3+BX3</f>
        <v>66070</v>
      </c>
      <c r="BZ3" s="15"/>
      <c r="CA3" s="15"/>
      <c r="CB3" s="16">
        <f>BY3-BZ3+CA3</f>
        <v>66070</v>
      </c>
      <c r="CC3" s="15"/>
      <c r="CD3" s="15"/>
      <c r="CE3" s="16">
        <f>CB3-CC3+CD3</f>
        <v>66070</v>
      </c>
      <c r="CF3" s="15"/>
      <c r="CG3" s="15"/>
      <c r="CH3" s="16">
        <f>CE3-CF3+CG3</f>
        <v>66070</v>
      </c>
    </row>
    <row r="4" spans="1:86" ht="27" thickBot="1" x14ac:dyDescent="0.3">
      <c r="A4" s="7" t="s">
        <v>10</v>
      </c>
      <c r="B4" s="4">
        <v>40000</v>
      </c>
      <c r="C4" s="5"/>
      <c r="D4" s="5"/>
      <c r="E4" s="6">
        <f>B4-C4+D4</f>
        <v>40000</v>
      </c>
      <c r="F4" s="5"/>
      <c r="G4" s="5"/>
      <c r="H4" s="16">
        <f>E4-F4+G4</f>
        <v>40000</v>
      </c>
      <c r="I4" s="5"/>
      <c r="J4" s="5"/>
      <c r="K4" s="6">
        <f>H4-I4+J4</f>
        <v>40000</v>
      </c>
      <c r="L4" s="5"/>
      <c r="M4" s="5"/>
      <c r="N4" s="6">
        <f>K4-L4+M4</f>
        <v>40000</v>
      </c>
      <c r="O4" s="5"/>
      <c r="P4" s="5"/>
      <c r="Q4" s="6">
        <f>N4-O4+P4</f>
        <v>40000</v>
      </c>
      <c r="R4" s="5"/>
      <c r="S4" s="5"/>
      <c r="T4" s="6">
        <v>40000</v>
      </c>
      <c r="U4" s="5">
        <v>3000</v>
      </c>
      <c r="V4" s="5">
        <v>2830</v>
      </c>
      <c r="W4" s="6">
        <f>T4-U4+V4</f>
        <v>39830</v>
      </c>
      <c r="X4" s="5"/>
      <c r="Y4" s="5"/>
      <c r="Z4" s="16">
        <f>W4-X4+Y4</f>
        <v>39830</v>
      </c>
      <c r="AA4" s="5">
        <v>3000</v>
      </c>
      <c r="AB4" s="5">
        <v>3585</v>
      </c>
      <c r="AC4" s="16">
        <f>Z4-AA4+AB4</f>
        <v>40415</v>
      </c>
      <c r="AD4" s="5">
        <v>3000</v>
      </c>
      <c r="AE4" s="5">
        <f>2770-90</f>
        <v>2680</v>
      </c>
      <c r="AF4" s="6">
        <f>AC4-AD4+AE4</f>
        <v>40095</v>
      </c>
      <c r="AG4" s="5">
        <v>3000</v>
      </c>
      <c r="AH4" s="5">
        <v>4375</v>
      </c>
      <c r="AI4" s="6">
        <f>AF4-AG4+AH4</f>
        <v>41470</v>
      </c>
      <c r="AJ4" s="5">
        <v>3000</v>
      </c>
      <c r="AK4" s="5">
        <v>1400</v>
      </c>
      <c r="AL4" s="6">
        <f>AI4-AJ4+AK4</f>
        <v>39870</v>
      </c>
      <c r="AM4" s="5">
        <v>3000</v>
      </c>
      <c r="AN4" s="5">
        <v>7070</v>
      </c>
      <c r="AO4" s="6">
        <f>AL4-AM4+AN4</f>
        <v>43940</v>
      </c>
      <c r="AP4" s="5">
        <v>3000</v>
      </c>
      <c r="AQ4" s="5">
        <v>12960</v>
      </c>
      <c r="AR4" s="6">
        <f>AO4-AP4+AQ4</f>
        <v>53900</v>
      </c>
      <c r="AS4" s="5">
        <v>3000</v>
      </c>
      <c r="AT4" s="5">
        <v>3910</v>
      </c>
      <c r="AU4" s="16">
        <f>AR4-AS4+AT4</f>
        <v>54810</v>
      </c>
      <c r="AV4" s="5"/>
      <c r="AW4" s="5"/>
      <c r="AX4" s="6">
        <f>AU4-AV4+AW4</f>
        <v>54810</v>
      </c>
      <c r="AY4" s="5">
        <v>3000</v>
      </c>
      <c r="AZ4" s="5">
        <v>3450</v>
      </c>
      <c r="BA4" s="6">
        <f>AX4-AY4+AZ4</f>
        <v>55260</v>
      </c>
      <c r="BB4" s="5">
        <v>3000</v>
      </c>
      <c r="BC4" s="5">
        <v>3295</v>
      </c>
      <c r="BD4" s="6">
        <f>BA4-BB4+BC4</f>
        <v>55555</v>
      </c>
      <c r="BE4" s="5"/>
      <c r="BF4" s="5"/>
      <c r="BG4" s="6">
        <f>BD4-BE4+BF4</f>
        <v>55555</v>
      </c>
      <c r="BH4" s="15">
        <v>3000</v>
      </c>
      <c r="BI4" s="5">
        <v>7150</v>
      </c>
      <c r="BJ4" s="6">
        <f>BG4-BH4+BI4</f>
        <v>59705</v>
      </c>
      <c r="BK4" s="5"/>
      <c r="BL4" s="5"/>
      <c r="BM4" s="6">
        <f>BJ4-BK4+BL4</f>
        <v>59705</v>
      </c>
      <c r="BN4" s="5"/>
      <c r="BO4" s="5"/>
      <c r="BP4" s="6">
        <f>BM4-BN4+BO4</f>
        <v>59705</v>
      </c>
      <c r="BQ4" s="39"/>
      <c r="BR4" s="39"/>
      <c r="BS4" s="6">
        <f>BP4-BQ4+BR4</f>
        <v>59705</v>
      </c>
      <c r="BT4" s="5"/>
      <c r="BU4" s="5"/>
      <c r="BV4" s="6">
        <f>BS4-BT4+BU4</f>
        <v>59705</v>
      </c>
      <c r="BW4" s="5"/>
      <c r="BX4" s="5"/>
      <c r="BY4" s="6">
        <f>BV4-BW4+BX4</f>
        <v>59705</v>
      </c>
      <c r="BZ4" s="5"/>
      <c r="CA4" s="5"/>
      <c r="CB4" s="6">
        <f>BY4-BZ4+CA4</f>
        <v>59705</v>
      </c>
      <c r="CC4" s="5"/>
      <c r="CD4" s="5"/>
      <c r="CE4" s="6">
        <f>CB4-CC4+CD4</f>
        <v>59705</v>
      </c>
      <c r="CF4" s="5"/>
      <c r="CG4" s="5"/>
      <c r="CH4" s="6">
        <f>CE4-CF4+CG4</f>
        <v>59705</v>
      </c>
    </row>
    <row r="5" spans="1:86" ht="27" thickBot="1" x14ac:dyDescent="0.3">
      <c r="A5" s="13" t="s">
        <v>14</v>
      </c>
      <c r="B5" s="14">
        <v>40000</v>
      </c>
      <c r="C5" s="15"/>
      <c r="D5" s="15"/>
      <c r="E5" s="16">
        <f>B5-C5+D5</f>
        <v>40000</v>
      </c>
      <c r="F5" s="15">
        <v>3000</v>
      </c>
      <c r="G5" s="15">
        <f>2980-110</f>
        <v>2870</v>
      </c>
      <c r="H5" s="16">
        <f>E5-F5+G5</f>
        <v>39870</v>
      </c>
      <c r="I5" s="15"/>
      <c r="J5" s="15"/>
      <c r="K5" s="16">
        <f>H5-I5+J5</f>
        <v>39870</v>
      </c>
      <c r="L5" s="15">
        <v>3000</v>
      </c>
      <c r="M5" s="15">
        <v>2495</v>
      </c>
      <c r="N5" s="16">
        <f>K5-L5+M5</f>
        <v>39365</v>
      </c>
      <c r="O5" s="15"/>
      <c r="P5" s="15"/>
      <c r="Q5" s="16">
        <f>N5-O5+P5</f>
        <v>39365</v>
      </c>
      <c r="R5" s="15"/>
      <c r="S5" s="15"/>
      <c r="T5" s="16">
        <f>Q5-R5+S5</f>
        <v>39365</v>
      </c>
      <c r="U5" s="15"/>
      <c r="V5" s="15"/>
      <c r="W5" s="16">
        <f>T5-U5+V5</f>
        <v>39365</v>
      </c>
      <c r="X5" s="15">
        <v>1500</v>
      </c>
      <c r="Y5" s="15">
        <v>4295</v>
      </c>
      <c r="Z5" s="16">
        <f>W5-X5+Y5</f>
        <v>42160</v>
      </c>
      <c r="AA5" s="15">
        <v>3000</v>
      </c>
      <c r="AB5" s="15">
        <v>4135</v>
      </c>
      <c r="AC5" s="16">
        <f>Z5-AA5+AB5</f>
        <v>43295</v>
      </c>
      <c r="AD5" s="15">
        <v>3000</v>
      </c>
      <c r="AE5" s="15">
        <f>7850-90</f>
        <v>7760</v>
      </c>
      <c r="AF5" s="16">
        <f>AC5-AD5+AE5</f>
        <v>48055</v>
      </c>
      <c r="AG5" s="15"/>
      <c r="AH5" s="15"/>
      <c r="AI5" s="16">
        <f>AF5-AG5+AH5</f>
        <v>48055</v>
      </c>
      <c r="AJ5" s="15"/>
      <c r="AK5" s="15"/>
      <c r="AL5" s="16">
        <f>AI5-AJ5+AK5</f>
        <v>48055</v>
      </c>
      <c r="AM5" s="15"/>
      <c r="AN5" s="15"/>
      <c r="AO5" s="16">
        <f>AL5-AM5+AN5</f>
        <v>48055</v>
      </c>
      <c r="AP5" s="15">
        <v>3000</v>
      </c>
      <c r="AQ5" s="15">
        <v>5655</v>
      </c>
      <c r="AR5" s="16">
        <f>AO5-AP5+AQ5</f>
        <v>50710</v>
      </c>
      <c r="AS5" s="15">
        <v>3000</v>
      </c>
      <c r="AT5" s="15">
        <v>2840</v>
      </c>
      <c r="AU5" s="16">
        <f>AR5-AS5+AT5</f>
        <v>50550</v>
      </c>
      <c r="AV5" s="15">
        <v>3000</v>
      </c>
      <c r="AW5" s="15">
        <v>3695</v>
      </c>
      <c r="AX5" s="16">
        <f>AU5-AV5+AW5</f>
        <v>51245</v>
      </c>
      <c r="AY5" s="15">
        <v>3000</v>
      </c>
      <c r="AZ5" s="15">
        <v>3295</v>
      </c>
      <c r="BA5" s="16">
        <f>AX5-AY5+AZ5</f>
        <v>51540</v>
      </c>
      <c r="BB5" s="15">
        <v>3000</v>
      </c>
      <c r="BC5" s="15">
        <v>3560</v>
      </c>
      <c r="BD5" s="16">
        <f>BA5-BB5+BC5</f>
        <v>52100</v>
      </c>
      <c r="BE5" s="15">
        <v>3000</v>
      </c>
      <c r="BF5" s="15">
        <v>3655</v>
      </c>
      <c r="BG5" s="16">
        <f>BD5-BE5+BF5</f>
        <v>52755</v>
      </c>
      <c r="BH5" s="15">
        <v>3000</v>
      </c>
      <c r="BI5" s="15">
        <v>1650</v>
      </c>
      <c r="BJ5" s="16">
        <f>BG5-BH5+BI5</f>
        <v>51405</v>
      </c>
      <c r="BK5" s="15"/>
      <c r="BL5" s="15"/>
      <c r="BM5" s="16">
        <f>BJ5-BK5+BL5</f>
        <v>51405</v>
      </c>
      <c r="BN5" s="15"/>
      <c r="BO5" s="15"/>
      <c r="BP5" s="16">
        <f>BM5-BN5+BO5</f>
        <v>51405</v>
      </c>
      <c r="BQ5" s="38"/>
      <c r="BR5" s="38"/>
      <c r="BS5" s="16">
        <f>BP5-BQ5+BR5</f>
        <v>51405</v>
      </c>
      <c r="BT5" s="15"/>
      <c r="BU5" s="15"/>
      <c r="BV5" s="16">
        <f>BS5-BT5+BU5</f>
        <v>51405</v>
      </c>
      <c r="BW5" s="15"/>
      <c r="BX5" s="15"/>
      <c r="BY5" s="16">
        <f>BV5-BW5+BX5</f>
        <v>51405</v>
      </c>
      <c r="BZ5" s="15"/>
      <c r="CA5" s="15"/>
      <c r="CB5" s="16">
        <f>BY5-BZ5+CA5</f>
        <v>51405</v>
      </c>
      <c r="CC5" s="15"/>
      <c r="CD5" s="15"/>
      <c r="CE5" s="16">
        <f>CB5-CC5+CD5</f>
        <v>51405</v>
      </c>
      <c r="CF5" s="15"/>
      <c r="CG5" s="15"/>
      <c r="CH5" s="16">
        <f>CE5-CF5+CG5</f>
        <v>51405</v>
      </c>
    </row>
    <row r="6" spans="1:86" ht="27" thickBot="1" x14ac:dyDescent="0.3">
      <c r="A6" s="7" t="s">
        <v>7</v>
      </c>
      <c r="B6" s="4">
        <v>40000</v>
      </c>
      <c r="C6" s="5"/>
      <c r="D6" s="5"/>
      <c r="E6" s="6">
        <f>B6-C6+D6</f>
        <v>40000</v>
      </c>
      <c r="F6" s="5"/>
      <c r="G6" s="5"/>
      <c r="H6" s="16">
        <f>E6-F6+G6</f>
        <v>40000</v>
      </c>
      <c r="I6" s="5">
        <v>3000</v>
      </c>
      <c r="J6" s="5">
        <v>2370</v>
      </c>
      <c r="K6" s="6">
        <f>H6-I6+J6</f>
        <v>39370</v>
      </c>
      <c r="L6" s="5"/>
      <c r="M6" s="5"/>
      <c r="N6" s="6">
        <f>K6-L6+M6</f>
        <v>39370</v>
      </c>
      <c r="O6" s="5">
        <v>3000</v>
      </c>
      <c r="P6" s="5">
        <v>3035</v>
      </c>
      <c r="Q6" s="6">
        <f>N6-O6+P6</f>
        <v>39405</v>
      </c>
      <c r="R6" s="5"/>
      <c r="S6" s="5"/>
      <c r="T6" s="6">
        <f>Q6-R6+S6</f>
        <v>39405</v>
      </c>
      <c r="U6" s="5"/>
      <c r="V6" s="5"/>
      <c r="W6" s="6">
        <f>T6-U6+V6</f>
        <v>39405</v>
      </c>
      <c r="X6" s="5">
        <v>3000</v>
      </c>
      <c r="Y6" s="5">
        <v>2420</v>
      </c>
      <c r="Z6" s="16">
        <f>W6-X6+Y6</f>
        <v>38825</v>
      </c>
      <c r="AA6" s="5">
        <v>3000</v>
      </c>
      <c r="AB6" s="5">
        <v>4170</v>
      </c>
      <c r="AC6" s="16">
        <f>Z6-AA6+AB6</f>
        <v>39995</v>
      </c>
      <c r="AD6" s="5">
        <v>3000</v>
      </c>
      <c r="AE6" s="5">
        <v>6300</v>
      </c>
      <c r="AF6" s="6">
        <f>AC6-AD6+AE6</f>
        <v>43295</v>
      </c>
      <c r="AG6" s="5">
        <v>3000</v>
      </c>
      <c r="AH6" s="5">
        <v>2360</v>
      </c>
      <c r="AI6" s="6">
        <f>AF6-AG6+AH6</f>
        <v>42655</v>
      </c>
      <c r="AJ6" s="5">
        <v>3000</v>
      </c>
      <c r="AK6" s="5">
        <v>7485</v>
      </c>
      <c r="AL6" s="6">
        <f>AI6-AJ6+AK6</f>
        <v>47140</v>
      </c>
      <c r="AM6" s="5"/>
      <c r="AN6" s="5"/>
      <c r="AO6" s="6">
        <f>AL6-AM6+AN6</f>
        <v>47140</v>
      </c>
      <c r="AP6" s="5"/>
      <c r="AQ6" s="5"/>
      <c r="AR6" s="6">
        <f>AO6-AP6+AQ6</f>
        <v>47140</v>
      </c>
      <c r="AS6" s="5">
        <v>3000</v>
      </c>
      <c r="AT6" s="5">
        <v>3560</v>
      </c>
      <c r="AU6" s="16">
        <f>AR6-AS6+AT6</f>
        <v>47700</v>
      </c>
      <c r="AV6" s="5"/>
      <c r="AW6" s="5"/>
      <c r="AX6" s="6">
        <f>AU6-AV6+AW6</f>
        <v>47700</v>
      </c>
      <c r="AY6" s="5"/>
      <c r="AZ6" s="5"/>
      <c r="BA6" s="6">
        <f>AX6-AY6+AZ6</f>
        <v>47700</v>
      </c>
      <c r="BB6" s="5">
        <v>3000</v>
      </c>
      <c r="BC6" s="5">
        <v>4030</v>
      </c>
      <c r="BD6" s="6">
        <f>BA6-BB6+BC6</f>
        <v>48730</v>
      </c>
      <c r="BE6" s="5"/>
      <c r="BF6" s="5"/>
      <c r="BG6" s="6">
        <f>BD6-BE6+BF6</f>
        <v>48730</v>
      </c>
      <c r="BH6" s="15">
        <v>3000</v>
      </c>
      <c r="BI6" s="5">
        <v>2590</v>
      </c>
      <c r="BJ6" s="6">
        <f>BG6-BH6+BI6</f>
        <v>48320</v>
      </c>
      <c r="BK6" s="5"/>
      <c r="BL6" s="5"/>
      <c r="BM6" s="6">
        <f>BJ6-BK6+BL6</f>
        <v>48320</v>
      </c>
      <c r="BN6" s="5"/>
      <c r="BO6" s="5"/>
      <c r="BP6" s="6">
        <f>BM6-BN6+BO6</f>
        <v>48320</v>
      </c>
      <c r="BQ6" s="39"/>
      <c r="BR6" s="39"/>
      <c r="BS6" s="6">
        <f>BP6-BQ6+BR6</f>
        <v>48320</v>
      </c>
      <c r="BT6" s="5"/>
      <c r="BU6" s="5"/>
      <c r="BV6" s="6">
        <f>BS6-BT6+BU6</f>
        <v>48320</v>
      </c>
      <c r="BW6" s="5"/>
      <c r="BX6" s="5"/>
      <c r="BY6" s="6">
        <f>BV6-BW6+BX6</f>
        <v>48320</v>
      </c>
      <c r="BZ6" s="5"/>
      <c r="CA6" s="5"/>
      <c r="CB6" s="6">
        <f>BY6-BZ6+CA6</f>
        <v>48320</v>
      </c>
      <c r="CC6" s="5"/>
      <c r="CD6" s="5"/>
      <c r="CE6" s="6">
        <f>CB6-CC6+CD6</f>
        <v>48320</v>
      </c>
      <c r="CF6" s="5"/>
      <c r="CG6" s="5"/>
      <c r="CH6" s="6">
        <f>CE6-CF6+CG6</f>
        <v>48320</v>
      </c>
    </row>
    <row r="7" spans="1:86" ht="27" thickBot="1" x14ac:dyDescent="0.3">
      <c r="A7" s="21" t="s">
        <v>24</v>
      </c>
      <c r="B7" s="4">
        <v>40000</v>
      </c>
      <c r="C7" s="5"/>
      <c r="D7" s="5"/>
      <c r="E7" s="6">
        <f>B7-C7+D7</f>
        <v>40000</v>
      </c>
      <c r="F7" s="5"/>
      <c r="G7" s="5"/>
      <c r="H7" s="16">
        <f>E7-F7+G7</f>
        <v>40000</v>
      </c>
      <c r="I7" s="5"/>
      <c r="J7" s="5"/>
      <c r="K7" s="6">
        <f>H7-I7+J7</f>
        <v>40000</v>
      </c>
      <c r="L7" s="5"/>
      <c r="M7" s="5"/>
      <c r="N7" s="6">
        <f>K7-L7+M7</f>
        <v>40000</v>
      </c>
      <c r="O7" s="5"/>
      <c r="P7" s="5"/>
      <c r="Q7" s="6">
        <f>N7-O7+P7</f>
        <v>40000</v>
      </c>
      <c r="R7" s="5">
        <v>3000</v>
      </c>
      <c r="S7" s="5">
        <v>8090</v>
      </c>
      <c r="T7" s="6">
        <f>Q7-R7+S7</f>
        <v>45090</v>
      </c>
      <c r="U7" s="5"/>
      <c r="V7" s="5"/>
      <c r="W7" s="6">
        <f>T7-U7+V7</f>
        <v>45090</v>
      </c>
      <c r="X7" s="5"/>
      <c r="Y7" s="5"/>
      <c r="Z7" s="16">
        <f>W7-X7+Y7</f>
        <v>45090</v>
      </c>
      <c r="AA7" s="5">
        <v>3000</v>
      </c>
      <c r="AB7" s="5">
        <v>3685</v>
      </c>
      <c r="AC7" s="16">
        <f>Z7-AA7+AB7</f>
        <v>45775</v>
      </c>
      <c r="AD7" s="5"/>
      <c r="AE7" s="5"/>
      <c r="AF7" s="6">
        <f>AC7-AD7+AE7</f>
        <v>45775</v>
      </c>
      <c r="AG7" s="5"/>
      <c r="AH7" s="5"/>
      <c r="AI7" s="6">
        <f>AF7-AG7+AH7</f>
        <v>45775</v>
      </c>
      <c r="AJ7" s="5"/>
      <c r="AK7" s="5"/>
      <c r="AL7" s="6">
        <f>AI7-AJ7+AK7</f>
        <v>45775</v>
      </c>
      <c r="AM7" s="5">
        <v>3000</v>
      </c>
      <c r="AN7" s="5">
        <v>0</v>
      </c>
      <c r="AO7" s="6">
        <f>AL7-AM7+AN7</f>
        <v>42775</v>
      </c>
      <c r="AP7" s="5">
        <v>3000</v>
      </c>
      <c r="AQ7" s="5">
        <v>1090</v>
      </c>
      <c r="AR7" s="6">
        <f>AO7-AP7+AQ7</f>
        <v>40865</v>
      </c>
      <c r="AS7" s="5"/>
      <c r="AT7" s="5"/>
      <c r="AU7" s="16">
        <f>AR7-AS7+AT7</f>
        <v>40865</v>
      </c>
      <c r="AV7" s="5"/>
      <c r="AW7" s="5"/>
      <c r="AX7" s="6">
        <f>AU7-AV7+AW7</f>
        <v>40865</v>
      </c>
      <c r="AY7" s="5">
        <v>3000</v>
      </c>
      <c r="AZ7" s="5">
        <v>3155</v>
      </c>
      <c r="BA7" s="6">
        <f>AX7-AY7+AZ7</f>
        <v>41020</v>
      </c>
      <c r="BB7" s="5"/>
      <c r="BC7" s="5"/>
      <c r="BD7" s="6">
        <f>BA7-BB7+BC7</f>
        <v>41020</v>
      </c>
      <c r="BE7" s="5">
        <v>3000</v>
      </c>
      <c r="BF7" s="5">
        <v>6200</v>
      </c>
      <c r="BG7" s="6">
        <f>BD7-BE7+BF7</f>
        <v>44220</v>
      </c>
      <c r="BH7" s="15">
        <v>3000</v>
      </c>
      <c r="BI7" s="5">
        <v>5000</v>
      </c>
      <c r="BJ7" s="6">
        <f>BG7-BH7+BI7</f>
        <v>46220</v>
      </c>
      <c r="BK7" s="5"/>
      <c r="BL7" s="5"/>
      <c r="BM7" s="6">
        <f>BJ7-BK7+BL7</f>
        <v>46220</v>
      </c>
      <c r="BN7" s="5"/>
      <c r="BO7" s="5"/>
      <c r="BP7" s="6">
        <f>BM7-BN7+BO7</f>
        <v>46220</v>
      </c>
      <c r="BQ7" s="39"/>
      <c r="BR7" s="39"/>
      <c r="BS7" s="6">
        <f>BP7-BQ7+BR7</f>
        <v>46220</v>
      </c>
      <c r="BT7" s="5"/>
      <c r="BU7" s="5"/>
      <c r="BV7" s="6">
        <f>BS7-BT7+BU7</f>
        <v>46220</v>
      </c>
      <c r="BW7" s="5"/>
      <c r="BX7" s="5"/>
      <c r="BY7" s="6">
        <f>BV7-BW7+BX7</f>
        <v>46220</v>
      </c>
      <c r="BZ7" s="5"/>
      <c r="CA7" s="5"/>
      <c r="CB7" s="6">
        <f>BY7-BZ7+CA7</f>
        <v>46220</v>
      </c>
      <c r="CC7" s="5"/>
      <c r="CD7" s="5"/>
      <c r="CE7" s="6">
        <f>CB7-CC7+CD7</f>
        <v>46220</v>
      </c>
      <c r="CF7" s="5"/>
      <c r="CG7" s="5"/>
      <c r="CH7" s="6">
        <f>CE7-CF7+CG7</f>
        <v>46220</v>
      </c>
    </row>
    <row r="8" spans="1:86" ht="27" thickBot="1" x14ac:dyDescent="0.3">
      <c r="A8" s="13" t="s">
        <v>17</v>
      </c>
      <c r="B8" s="14">
        <v>40000</v>
      </c>
      <c r="C8" s="15">
        <v>3000</v>
      </c>
      <c r="D8" s="15">
        <v>4970</v>
      </c>
      <c r="E8" s="16">
        <f>B8-C8+D8</f>
        <v>41970</v>
      </c>
      <c r="F8" s="15">
        <v>3000</v>
      </c>
      <c r="G8" s="15">
        <f>3795-110</f>
        <v>3685</v>
      </c>
      <c r="H8" s="16">
        <f>E8-F8+G8</f>
        <v>42655</v>
      </c>
      <c r="I8" s="15"/>
      <c r="J8" s="15"/>
      <c r="K8" s="16">
        <f>H8-I8+J8</f>
        <v>42655</v>
      </c>
      <c r="L8" s="15"/>
      <c r="M8" s="15"/>
      <c r="N8" s="16">
        <f>K8-L8+M8</f>
        <v>42655</v>
      </c>
      <c r="O8" s="15"/>
      <c r="P8" s="15"/>
      <c r="Q8" s="16">
        <f>N8-O8+P8</f>
        <v>42655</v>
      </c>
      <c r="R8" s="15"/>
      <c r="S8" s="15"/>
      <c r="T8" s="16">
        <f>Q8-R8+S8</f>
        <v>42655</v>
      </c>
      <c r="U8" s="15">
        <v>3000</v>
      </c>
      <c r="V8" s="15">
        <v>3400</v>
      </c>
      <c r="W8" s="16">
        <f>T8-U8+V8</f>
        <v>43055</v>
      </c>
      <c r="X8" s="15">
        <v>3000</v>
      </c>
      <c r="Y8" s="15">
        <v>1790</v>
      </c>
      <c r="Z8" s="16">
        <f>W8-X8+Y8</f>
        <v>41845</v>
      </c>
      <c r="AA8" s="15"/>
      <c r="AB8" s="15"/>
      <c r="AC8" s="16">
        <f>Z8-AA8+AB8</f>
        <v>41845</v>
      </c>
      <c r="AD8" s="15"/>
      <c r="AE8" s="15"/>
      <c r="AF8" s="16">
        <f>AC8-AD8+AE8</f>
        <v>41845</v>
      </c>
      <c r="AG8" s="15"/>
      <c r="AH8" s="15"/>
      <c r="AI8" s="16">
        <f>AF8-AG8+AH8</f>
        <v>41845</v>
      </c>
      <c r="AJ8" s="15">
        <v>3000</v>
      </c>
      <c r="AK8" s="15">
        <v>1360</v>
      </c>
      <c r="AL8" s="16">
        <f>AI8-AJ8+AK8</f>
        <v>40205</v>
      </c>
      <c r="AM8" s="15">
        <v>3000</v>
      </c>
      <c r="AN8" s="15">
        <v>5340</v>
      </c>
      <c r="AO8" s="16">
        <f>AL8-AM8+AN8</f>
        <v>42545</v>
      </c>
      <c r="AP8" s="15"/>
      <c r="AQ8" s="15"/>
      <c r="AR8" s="16">
        <f>AO8-AP8+AQ8</f>
        <v>42545</v>
      </c>
      <c r="AS8" s="15"/>
      <c r="AT8" s="15"/>
      <c r="AU8" s="16">
        <f>AR8-AS8+AT8</f>
        <v>42545</v>
      </c>
      <c r="AV8" s="15">
        <v>3000</v>
      </c>
      <c r="AW8" s="15">
        <v>5005</v>
      </c>
      <c r="AX8" s="16">
        <f>AU8-AV8+AW8</f>
        <v>44550</v>
      </c>
      <c r="AY8" s="15"/>
      <c r="AZ8" s="15"/>
      <c r="BA8" s="16">
        <f>AX8-AY8+AZ8</f>
        <v>44550</v>
      </c>
      <c r="BB8" s="15">
        <v>3000</v>
      </c>
      <c r="BC8" s="15">
        <v>3805</v>
      </c>
      <c r="BD8" s="16">
        <f>BA8-BB8+BC8</f>
        <v>45355</v>
      </c>
      <c r="BE8" s="15"/>
      <c r="BF8" s="15"/>
      <c r="BG8" s="16">
        <f>BD8-BE8+BF8</f>
        <v>45355</v>
      </c>
      <c r="BH8" s="15">
        <v>3000</v>
      </c>
      <c r="BI8" s="15">
        <v>3580</v>
      </c>
      <c r="BJ8" s="16">
        <f>BG8-BH8+BI8</f>
        <v>45935</v>
      </c>
      <c r="BK8" s="15"/>
      <c r="BL8" s="15"/>
      <c r="BM8" s="16">
        <f>BJ8-BK8+BL8</f>
        <v>45935</v>
      </c>
      <c r="BN8" s="15"/>
      <c r="BO8" s="15"/>
      <c r="BP8" s="16">
        <f>BM8-BN8+BO8</f>
        <v>45935</v>
      </c>
      <c r="BQ8" s="38"/>
      <c r="BR8" s="38"/>
      <c r="BS8" s="16">
        <f>BP8-BQ8+BR8</f>
        <v>45935</v>
      </c>
      <c r="BT8" s="15"/>
      <c r="BU8" s="15"/>
      <c r="BV8" s="16">
        <f>BS8-BT8+BU8</f>
        <v>45935</v>
      </c>
      <c r="BW8" s="15"/>
      <c r="BX8" s="15"/>
      <c r="BY8" s="16">
        <f>BV8-BW8+BX8</f>
        <v>45935</v>
      </c>
      <c r="BZ8" s="15"/>
      <c r="CA8" s="15"/>
      <c r="CB8" s="16">
        <f>BY8-BZ8+CA8</f>
        <v>45935</v>
      </c>
      <c r="CC8" s="15"/>
      <c r="CD8" s="15"/>
      <c r="CE8" s="16">
        <f>CB8-CC8+CD8</f>
        <v>45935</v>
      </c>
      <c r="CF8" s="15"/>
      <c r="CG8" s="15"/>
      <c r="CH8" s="16">
        <f>CE8-CF8+CG8</f>
        <v>45935</v>
      </c>
    </row>
    <row r="9" spans="1:86" ht="27" thickBot="1" x14ac:dyDescent="0.3">
      <c r="A9" s="7" t="s">
        <v>32</v>
      </c>
      <c r="B9" s="4">
        <v>40000</v>
      </c>
      <c r="C9" s="5"/>
      <c r="D9" s="5"/>
      <c r="E9" s="6">
        <f>B9-C9+D9</f>
        <v>40000</v>
      </c>
      <c r="F9" s="5"/>
      <c r="G9" s="5"/>
      <c r="H9" s="16">
        <f>E9-F9+G9</f>
        <v>40000</v>
      </c>
      <c r="I9" s="5"/>
      <c r="J9" s="5"/>
      <c r="K9" s="6">
        <f>H9-I9+J9</f>
        <v>40000</v>
      </c>
      <c r="L9" s="5"/>
      <c r="M9" s="5"/>
      <c r="N9" s="6">
        <f>K9-L9+M9</f>
        <v>40000</v>
      </c>
      <c r="O9" s="5"/>
      <c r="P9" s="5"/>
      <c r="Q9" s="6">
        <f>N9-O9+P9</f>
        <v>40000</v>
      </c>
      <c r="R9" s="5"/>
      <c r="S9" s="5"/>
      <c r="T9" s="6">
        <f>Q9-R9+S9</f>
        <v>40000</v>
      </c>
      <c r="U9" s="5"/>
      <c r="V9" s="5"/>
      <c r="W9" s="6">
        <f>T9-U9+V9</f>
        <v>40000</v>
      </c>
      <c r="X9" s="5"/>
      <c r="Y9" s="5"/>
      <c r="Z9" s="16">
        <f>W9-X9+Y9</f>
        <v>40000</v>
      </c>
      <c r="AA9" s="5"/>
      <c r="AB9" s="5"/>
      <c r="AC9" s="16">
        <f>Z9-AA9+AB9</f>
        <v>40000</v>
      </c>
      <c r="AD9" s="5"/>
      <c r="AE9" s="5"/>
      <c r="AF9" s="6">
        <f>AC9-AD9+AE9</f>
        <v>40000</v>
      </c>
      <c r="AG9" s="5"/>
      <c r="AH9" s="5"/>
      <c r="AI9" s="6">
        <f>AF9-AG9+AH9</f>
        <v>40000</v>
      </c>
      <c r="AJ9" s="5">
        <v>3000</v>
      </c>
      <c r="AK9" s="5">
        <v>2765</v>
      </c>
      <c r="AL9" s="6">
        <f>AI9-AJ9+AK9</f>
        <v>39765</v>
      </c>
      <c r="AM9" s="5">
        <v>3000</v>
      </c>
      <c r="AN9" s="5">
        <v>4045</v>
      </c>
      <c r="AO9" s="6">
        <f>AL9-AM9+AN9</f>
        <v>40810</v>
      </c>
      <c r="AP9" s="5">
        <v>3000</v>
      </c>
      <c r="AQ9" s="5">
        <v>0</v>
      </c>
      <c r="AR9" s="6">
        <f>AO9-AP9+AQ9</f>
        <v>37810</v>
      </c>
      <c r="AS9" s="5">
        <v>3000</v>
      </c>
      <c r="AT9" s="5">
        <v>8845</v>
      </c>
      <c r="AU9" s="16">
        <f>AR9-AS9+AT9</f>
        <v>43655</v>
      </c>
      <c r="AV9" s="5"/>
      <c r="AW9" s="5"/>
      <c r="AX9" s="6">
        <f>AU9-AV9+AW9</f>
        <v>43655</v>
      </c>
      <c r="AY9" s="5"/>
      <c r="AZ9" s="5"/>
      <c r="BA9" s="6">
        <f>AX9-AY9+AZ9</f>
        <v>43655</v>
      </c>
      <c r="BB9" s="5">
        <v>3000</v>
      </c>
      <c r="BC9" s="5">
        <v>4330</v>
      </c>
      <c r="BD9" s="6">
        <f>BA9-BB9+BC9</f>
        <v>44985</v>
      </c>
      <c r="BE9" s="5"/>
      <c r="BF9" s="5"/>
      <c r="BG9" s="6">
        <f>BD9-BE9+BF9</f>
        <v>44985</v>
      </c>
      <c r="BH9" s="5"/>
      <c r="BI9" s="5"/>
      <c r="BJ9" s="6">
        <f>BG9-BH9+BI9</f>
        <v>44985</v>
      </c>
      <c r="BK9" s="5"/>
      <c r="BL9" s="5"/>
      <c r="BM9" s="6">
        <f>BJ9-BK9+BL9</f>
        <v>44985</v>
      </c>
      <c r="BN9" s="5"/>
      <c r="BO9" s="5"/>
      <c r="BP9" s="6">
        <f>BM9-BN9+BO9</f>
        <v>44985</v>
      </c>
      <c r="BQ9" s="39"/>
      <c r="BR9" s="39"/>
      <c r="BS9" s="6">
        <f>BP9-BQ9+BR9</f>
        <v>44985</v>
      </c>
      <c r="BT9" s="5"/>
      <c r="BU9" s="5"/>
      <c r="BV9" s="6">
        <f>BS9-BT9+BU9</f>
        <v>44985</v>
      </c>
      <c r="BW9" s="5"/>
      <c r="BX9" s="5"/>
      <c r="BY9" s="6">
        <f>BV9-BW9+BX9</f>
        <v>44985</v>
      </c>
      <c r="BZ9" s="5"/>
      <c r="CA9" s="5"/>
      <c r="CB9" s="6">
        <f>BY9-BZ9+CA9</f>
        <v>44985</v>
      </c>
      <c r="CC9" s="5"/>
      <c r="CD9" s="5"/>
      <c r="CE9" s="6">
        <f>CB9-CC9+CD9</f>
        <v>44985</v>
      </c>
      <c r="CF9" s="5"/>
      <c r="CG9" s="5"/>
      <c r="CH9" s="6">
        <f>CE9-CF9+CG9</f>
        <v>44985</v>
      </c>
    </row>
    <row r="10" spans="1:86" ht="27" thickBot="1" x14ac:dyDescent="0.3">
      <c r="A10" s="21" t="s">
        <v>22</v>
      </c>
      <c r="B10" s="4">
        <v>40000</v>
      </c>
      <c r="C10" s="5"/>
      <c r="D10" s="5"/>
      <c r="E10" s="6">
        <f>B10-C10+D10</f>
        <v>40000</v>
      </c>
      <c r="F10" s="5"/>
      <c r="G10" s="5"/>
      <c r="H10" s="16">
        <f>E10-F10+G10</f>
        <v>40000</v>
      </c>
      <c r="I10" s="5"/>
      <c r="J10" s="5"/>
      <c r="K10" s="6">
        <f>H10-I10+J10</f>
        <v>40000</v>
      </c>
      <c r="L10" s="5">
        <v>3000</v>
      </c>
      <c r="M10" s="5">
        <v>6130</v>
      </c>
      <c r="N10" s="6">
        <f>K10-L10+M10</f>
        <v>43130</v>
      </c>
      <c r="O10" s="5"/>
      <c r="P10" s="5"/>
      <c r="Q10" s="6">
        <f>N10-O10+P10</f>
        <v>43130</v>
      </c>
      <c r="R10" s="5"/>
      <c r="S10" s="5"/>
      <c r="T10" s="6">
        <f>Q10-R10+S10</f>
        <v>43130</v>
      </c>
      <c r="U10" s="5"/>
      <c r="V10" s="5"/>
      <c r="W10" s="6">
        <f>T10-U10+V10</f>
        <v>43130</v>
      </c>
      <c r="X10" s="5"/>
      <c r="Y10" s="5"/>
      <c r="Z10" s="16">
        <f>W10-X10+Y10</f>
        <v>43130</v>
      </c>
      <c r="AA10" s="5"/>
      <c r="AB10" s="5"/>
      <c r="AC10" s="16">
        <f>Z10-AA10+AB10</f>
        <v>43130</v>
      </c>
      <c r="AD10" s="5"/>
      <c r="AE10" s="5"/>
      <c r="AF10" s="6">
        <f>AC10-AD10+AE10</f>
        <v>43130</v>
      </c>
      <c r="AG10" s="5"/>
      <c r="AH10" s="5"/>
      <c r="AI10" s="6">
        <f>AF10-AG10+AH10</f>
        <v>43130</v>
      </c>
      <c r="AJ10" s="5"/>
      <c r="AK10" s="5"/>
      <c r="AL10" s="6">
        <f>AI10-AJ10+AK10</f>
        <v>43130</v>
      </c>
      <c r="AM10" s="5">
        <v>3000</v>
      </c>
      <c r="AN10" s="5">
        <v>4170</v>
      </c>
      <c r="AO10" s="6">
        <f>AL10-AM10+AN10</f>
        <v>44300</v>
      </c>
      <c r="AP10" s="5"/>
      <c r="AQ10" s="5"/>
      <c r="AR10" s="6">
        <f>AO10-AP10+AQ10</f>
        <v>44300</v>
      </c>
      <c r="AS10" s="5"/>
      <c r="AT10" s="5"/>
      <c r="AU10" s="16">
        <f>AR10-AS10+AT10</f>
        <v>44300</v>
      </c>
      <c r="AV10" s="5">
        <v>3000</v>
      </c>
      <c r="AW10" s="5">
        <v>2775</v>
      </c>
      <c r="AX10" s="6">
        <f>AU10-AV10+AW10</f>
        <v>44075</v>
      </c>
      <c r="AY10" s="5"/>
      <c r="AZ10" s="5"/>
      <c r="BA10" s="6">
        <f>AX10-AY10+AZ10</f>
        <v>44075</v>
      </c>
      <c r="BB10" s="5">
        <v>3000</v>
      </c>
      <c r="BC10" s="5">
        <v>3245</v>
      </c>
      <c r="BD10" s="6">
        <f>BA10-BB10+BC10</f>
        <v>44320</v>
      </c>
      <c r="BE10" s="5"/>
      <c r="BF10" s="5"/>
      <c r="BG10" s="6">
        <f>BD10-BE10+BF10</f>
        <v>44320</v>
      </c>
      <c r="BH10" s="5"/>
      <c r="BI10" s="5"/>
      <c r="BJ10" s="6">
        <f>BG10-BH10+BI10</f>
        <v>44320</v>
      </c>
      <c r="BK10" s="5"/>
      <c r="BL10" s="5"/>
      <c r="BM10" s="6">
        <f>BJ10-BK10+BL10</f>
        <v>44320</v>
      </c>
      <c r="BN10" s="5"/>
      <c r="BO10" s="5"/>
      <c r="BP10" s="6">
        <f>BM10-BN10+BO10</f>
        <v>44320</v>
      </c>
      <c r="BQ10" s="39"/>
      <c r="BR10" s="39"/>
      <c r="BS10" s="6">
        <f>BP10-BQ10+BR10</f>
        <v>44320</v>
      </c>
      <c r="BT10" s="5"/>
      <c r="BU10" s="5"/>
      <c r="BV10" s="6">
        <f>BS10-BT10+BU10</f>
        <v>44320</v>
      </c>
      <c r="BW10" s="5"/>
      <c r="BX10" s="5"/>
      <c r="BY10" s="6">
        <f>BV10-BW10+BX10</f>
        <v>44320</v>
      </c>
      <c r="BZ10" s="5"/>
      <c r="CA10" s="5"/>
      <c r="CB10" s="6">
        <f>BY10-BZ10+CA10</f>
        <v>44320</v>
      </c>
      <c r="CC10" s="5"/>
      <c r="CD10" s="5"/>
      <c r="CE10" s="6">
        <f>CB10-CC10+CD10</f>
        <v>44320</v>
      </c>
      <c r="CF10" s="5"/>
      <c r="CG10" s="5"/>
      <c r="CH10" s="6">
        <f>CE10-CF10+CG10</f>
        <v>44320</v>
      </c>
    </row>
    <row r="11" spans="1:86" ht="27" thickBot="1" x14ac:dyDescent="0.3">
      <c r="A11" s="17" t="s">
        <v>8</v>
      </c>
      <c r="B11" s="14">
        <v>40000</v>
      </c>
      <c r="C11" s="15">
        <v>1500</v>
      </c>
      <c r="D11" s="15">
        <v>2930</v>
      </c>
      <c r="E11" s="16">
        <f>B11-C11+D11</f>
        <v>41430</v>
      </c>
      <c r="F11" s="15"/>
      <c r="G11" s="15"/>
      <c r="H11" s="16">
        <f>E11-F11+G11</f>
        <v>41430</v>
      </c>
      <c r="I11" s="15">
        <v>1500</v>
      </c>
      <c r="J11" s="15">
        <v>3500</v>
      </c>
      <c r="K11" s="16">
        <f>H11-I11+J11</f>
        <v>43430</v>
      </c>
      <c r="L11" s="15"/>
      <c r="M11" s="15"/>
      <c r="N11" s="16">
        <f>K11-L11+M11</f>
        <v>43430</v>
      </c>
      <c r="O11" s="15"/>
      <c r="P11" s="15"/>
      <c r="Q11" s="16">
        <f>N11-O11+P11</f>
        <v>43430</v>
      </c>
      <c r="R11" s="15"/>
      <c r="S11" s="15"/>
      <c r="T11" s="16">
        <f>Q11-R11+S11</f>
        <v>43430</v>
      </c>
      <c r="U11" s="15"/>
      <c r="V11" s="15"/>
      <c r="W11" s="16">
        <f>T11-U11+V11</f>
        <v>43430</v>
      </c>
      <c r="X11" s="15"/>
      <c r="Y11" s="15"/>
      <c r="Z11" s="16">
        <f>W11-X11+Y11</f>
        <v>43430</v>
      </c>
      <c r="AA11" s="15"/>
      <c r="AB11" s="15"/>
      <c r="AC11" s="16">
        <f>Z11-AA11+AB11</f>
        <v>43430</v>
      </c>
      <c r="AD11" s="15"/>
      <c r="AE11" s="15"/>
      <c r="AF11" s="16">
        <f>AC11-AD11+AE11</f>
        <v>43430</v>
      </c>
      <c r="AG11" s="15"/>
      <c r="AH11" s="15"/>
      <c r="AI11" s="16">
        <f>AF11-AG11+AH11</f>
        <v>43430</v>
      </c>
      <c r="AJ11" s="15"/>
      <c r="AK11" s="15"/>
      <c r="AL11" s="16">
        <f>AI11-AJ11+AK11</f>
        <v>43430</v>
      </c>
      <c r="AM11" s="15"/>
      <c r="AN11" s="15"/>
      <c r="AO11" s="16">
        <f>AL11-AM11+AN11</f>
        <v>43430</v>
      </c>
      <c r="AP11" s="15"/>
      <c r="AQ11" s="15"/>
      <c r="AR11" s="16">
        <f>AO11-AP11+AQ11</f>
        <v>43430</v>
      </c>
      <c r="AS11" s="15"/>
      <c r="AT11" s="15"/>
      <c r="AU11" s="16">
        <f>AR11-AS11+AT11</f>
        <v>43430</v>
      </c>
      <c r="AV11" s="15"/>
      <c r="AW11" s="15"/>
      <c r="AX11" s="16">
        <f>AU11-AV11+AW11</f>
        <v>43430</v>
      </c>
      <c r="AY11" s="15"/>
      <c r="AZ11" s="15"/>
      <c r="BA11" s="16">
        <f>AX11-AY11+AZ11</f>
        <v>43430</v>
      </c>
      <c r="BB11" s="15"/>
      <c r="BC11" s="15"/>
      <c r="BD11" s="16">
        <f>BA11-BB11+BC11</f>
        <v>43430</v>
      </c>
      <c r="BE11" s="15"/>
      <c r="BF11" s="15"/>
      <c r="BG11" s="16">
        <f>BD11-BE11+BF11</f>
        <v>43430</v>
      </c>
      <c r="BH11" s="15"/>
      <c r="BI11" s="15"/>
      <c r="BJ11" s="16">
        <f>BG11-BH11+BI11</f>
        <v>43430</v>
      </c>
      <c r="BK11" s="15"/>
      <c r="BL11" s="15"/>
      <c r="BM11" s="16">
        <f>BJ11-BK11+BL11</f>
        <v>43430</v>
      </c>
      <c r="BN11" s="15"/>
      <c r="BO11" s="15"/>
      <c r="BP11" s="16">
        <f>BM11-BN11+BO11</f>
        <v>43430</v>
      </c>
      <c r="BQ11" s="38"/>
      <c r="BR11" s="38"/>
      <c r="BS11" s="16">
        <f>BP11-BQ11+BR11</f>
        <v>43430</v>
      </c>
      <c r="BT11" s="15"/>
      <c r="BU11" s="15"/>
      <c r="BV11" s="16">
        <f>BS11-BT11+BU11</f>
        <v>43430</v>
      </c>
      <c r="BW11" s="15"/>
      <c r="BX11" s="15"/>
      <c r="BY11" s="16">
        <f>BV11-BW11+BX11</f>
        <v>43430</v>
      </c>
      <c r="BZ11" s="15"/>
      <c r="CA11" s="15"/>
      <c r="CB11" s="16">
        <f>BY11-BZ11+CA11</f>
        <v>43430</v>
      </c>
      <c r="CC11" s="15"/>
      <c r="CD11" s="15"/>
      <c r="CE11" s="16">
        <f>CB11-CC11+CD11</f>
        <v>43430</v>
      </c>
      <c r="CF11" s="15"/>
      <c r="CG11" s="15"/>
      <c r="CH11" s="16">
        <f>CE11-CF11+CG11</f>
        <v>43430</v>
      </c>
    </row>
    <row r="12" spans="1:86" ht="27" thickBot="1" x14ac:dyDescent="0.3">
      <c r="A12" s="13" t="s">
        <v>49</v>
      </c>
      <c r="B12" s="14">
        <v>40000</v>
      </c>
      <c r="C12" s="15"/>
      <c r="D12" s="15"/>
      <c r="E12" s="16">
        <f>B12-C12+D12</f>
        <v>40000</v>
      </c>
      <c r="F12" s="15"/>
      <c r="G12" s="15"/>
      <c r="H12" s="16">
        <f>E12-F12+G12</f>
        <v>40000</v>
      </c>
      <c r="I12" s="15"/>
      <c r="J12" s="15"/>
      <c r="K12" s="16">
        <f>H12-I12+J12</f>
        <v>40000</v>
      </c>
      <c r="L12" s="15"/>
      <c r="M12" s="15"/>
      <c r="N12" s="16">
        <f>K12-L12+M12</f>
        <v>40000</v>
      </c>
      <c r="O12" s="15"/>
      <c r="P12" s="15"/>
      <c r="Q12" s="16">
        <f>N12-O12+P12</f>
        <v>40000</v>
      </c>
      <c r="R12" s="15"/>
      <c r="S12" s="15"/>
      <c r="T12" s="16">
        <f>Q12-R12+S12</f>
        <v>40000</v>
      </c>
      <c r="U12" s="15"/>
      <c r="V12" s="15"/>
      <c r="W12" s="16">
        <f>T12-U12+V12</f>
        <v>40000</v>
      </c>
      <c r="X12" s="15"/>
      <c r="Y12" s="15"/>
      <c r="Z12" s="16">
        <f>W12-X12+Y12</f>
        <v>40000</v>
      </c>
      <c r="AA12" s="15"/>
      <c r="AB12" s="15"/>
      <c r="AC12" s="16">
        <f>Z12-AA12+AB12</f>
        <v>40000</v>
      </c>
      <c r="AD12" s="15"/>
      <c r="AE12" s="15"/>
      <c r="AF12" s="16">
        <f>AC12-AD12+AE12</f>
        <v>40000</v>
      </c>
      <c r="AG12" s="15"/>
      <c r="AH12" s="15"/>
      <c r="AI12" s="16">
        <f>AF12-AG12+AH12</f>
        <v>40000</v>
      </c>
      <c r="AJ12" s="15"/>
      <c r="AK12" s="15"/>
      <c r="AL12" s="16">
        <f>AI12-AJ12+AK12</f>
        <v>40000</v>
      </c>
      <c r="AM12" s="15">
        <v>3000</v>
      </c>
      <c r="AN12" s="15">
        <v>3015</v>
      </c>
      <c r="AO12" s="16">
        <f>AL12-AM12+AN12</f>
        <v>40015</v>
      </c>
      <c r="AP12" s="15"/>
      <c r="AQ12" s="15"/>
      <c r="AR12" s="16">
        <f>AO12-AP12+AQ12</f>
        <v>40015</v>
      </c>
      <c r="AS12" s="15">
        <v>3000</v>
      </c>
      <c r="AT12" s="15">
        <v>3860</v>
      </c>
      <c r="AU12" s="16">
        <f>AR12-AS12+AT12</f>
        <v>40875</v>
      </c>
      <c r="AV12" s="15">
        <v>3000</v>
      </c>
      <c r="AW12" s="15">
        <v>4485</v>
      </c>
      <c r="AX12" s="16">
        <f>AU12-AV12+AW12</f>
        <v>42360</v>
      </c>
      <c r="AY12" s="15"/>
      <c r="AZ12" s="15"/>
      <c r="BA12" s="16">
        <f>AX12-AY12+AZ12</f>
        <v>42360</v>
      </c>
      <c r="BB12" s="15"/>
      <c r="BC12" s="15"/>
      <c r="BD12" s="16">
        <f>BA12-BB12+BC12</f>
        <v>42360</v>
      </c>
      <c r="BE12" s="15">
        <v>3000</v>
      </c>
      <c r="BF12" s="15">
        <v>2160</v>
      </c>
      <c r="BG12" s="16">
        <f>BD12-BE12+BF12</f>
        <v>41520</v>
      </c>
      <c r="BH12" s="15"/>
      <c r="BI12" s="15"/>
      <c r="BJ12" s="16">
        <f>BG12-BH12+BI12</f>
        <v>41520</v>
      </c>
      <c r="BK12" s="15"/>
      <c r="BL12" s="15"/>
      <c r="BM12" s="16">
        <f>BJ12-BK12+BL12</f>
        <v>41520</v>
      </c>
      <c r="BN12" s="15"/>
      <c r="BO12" s="15"/>
      <c r="BP12" s="16">
        <f>BM12-BN12+BO12</f>
        <v>41520</v>
      </c>
      <c r="BQ12" s="38"/>
      <c r="BR12" s="38"/>
      <c r="BS12" s="16">
        <f>BP12-BQ12+BR12</f>
        <v>41520</v>
      </c>
      <c r="BT12" s="15"/>
      <c r="BU12" s="15"/>
      <c r="BV12" s="16">
        <f>BS12-BT12+BU12</f>
        <v>41520</v>
      </c>
      <c r="BW12" s="15"/>
      <c r="BX12" s="15"/>
      <c r="BY12" s="16">
        <f>BV12-BW12+BX12</f>
        <v>41520</v>
      </c>
      <c r="BZ12" s="15"/>
      <c r="CA12" s="15"/>
      <c r="CB12" s="16">
        <f>BY12-BZ12+CA12</f>
        <v>41520</v>
      </c>
      <c r="CC12" s="15"/>
      <c r="CD12" s="15"/>
      <c r="CE12" s="16">
        <f>CB12-CC12+CD12</f>
        <v>41520</v>
      </c>
      <c r="CF12" s="15"/>
      <c r="CG12" s="15"/>
      <c r="CH12" s="16">
        <f>CE12-CF12+CG12</f>
        <v>41520</v>
      </c>
    </row>
    <row r="13" spans="1:86" ht="27" thickBot="1" x14ac:dyDescent="0.3">
      <c r="A13" s="7" t="s">
        <v>44</v>
      </c>
      <c r="B13" s="94">
        <v>40000</v>
      </c>
      <c r="C13" s="95"/>
      <c r="D13" s="95"/>
      <c r="E13" s="52">
        <f>B13-C13+D13</f>
        <v>40000</v>
      </c>
      <c r="F13" s="95"/>
      <c r="G13" s="95"/>
      <c r="H13" s="16">
        <f>E13-F13+G13</f>
        <v>40000</v>
      </c>
      <c r="I13" s="95">
        <v>3000</v>
      </c>
      <c r="J13" s="95">
        <v>1695</v>
      </c>
      <c r="K13" s="52">
        <f>H13-I13+J13</f>
        <v>38695</v>
      </c>
      <c r="L13" s="95"/>
      <c r="M13" s="95"/>
      <c r="N13" s="52">
        <f>K13-L13+M13</f>
        <v>38695</v>
      </c>
      <c r="O13" s="95"/>
      <c r="P13" s="95"/>
      <c r="Q13" s="52">
        <f>N13-O13+P13</f>
        <v>38695</v>
      </c>
      <c r="R13" s="95"/>
      <c r="S13" s="95"/>
      <c r="T13" s="52">
        <f>Q13-R13+S13</f>
        <v>38695</v>
      </c>
      <c r="U13" s="95"/>
      <c r="V13" s="95"/>
      <c r="W13" s="52">
        <f>T13-U13+V13</f>
        <v>38695</v>
      </c>
      <c r="X13" s="95">
        <v>3000</v>
      </c>
      <c r="Y13" s="95">
        <v>3515</v>
      </c>
      <c r="Z13" s="16">
        <f>W13-X13+Y13</f>
        <v>39210</v>
      </c>
      <c r="AA13" s="95"/>
      <c r="AB13" s="95"/>
      <c r="AC13" s="16">
        <f>Z13-AA13+AB13</f>
        <v>39210</v>
      </c>
      <c r="AD13" s="95">
        <v>3000</v>
      </c>
      <c r="AE13" s="95">
        <v>1210</v>
      </c>
      <c r="AF13" s="52">
        <f>AC13-AD13+AE13</f>
        <v>37420</v>
      </c>
      <c r="AG13" s="95"/>
      <c r="AH13" s="95"/>
      <c r="AI13" s="52">
        <f>AF13-AG13+AH13</f>
        <v>37420</v>
      </c>
      <c r="AJ13" s="95"/>
      <c r="AK13" s="95"/>
      <c r="AL13" s="52">
        <f>AI13-AJ13+AK13</f>
        <v>37420</v>
      </c>
      <c r="AM13" s="95"/>
      <c r="AN13" s="95"/>
      <c r="AO13" s="52">
        <f>AL13-AM13+AN13</f>
        <v>37420</v>
      </c>
      <c r="AP13" s="95">
        <v>3000</v>
      </c>
      <c r="AQ13" s="95">
        <v>2125</v>
      </c>
      <c r="AR13" s="52">
        <f>AO13-AP13+AQ13</f>
        <v>36545</v>
      </c>
      <c r="AS13" s="95"/>
      <c r="AT13" s="95"/>
      <c r="AU13" s="16">
        <f>AR13-AS13+AT13</f>
        <v>36545</v>
      </c>
      <c r="AV13" s="95"/>
      <c r="AW13" s="95"/>
      <c r="AX13" s="52">
        <f>AU13-AV13+AW13</f>
        <v>36545</v>
      </c>
      <c r="AY13" s="95">
        <v>3000</v>
      </c>
      <c r="AZ13" s="95">
        <v>2520</v>
      </c>
      <c r="BA13" s="52">
        <f>AX13-AY13+AZ13</f>
        <v>36065</v>
      </c>
      <c r="BB13" s="95"/>
      <c r="BC13" s="95"/>
      <c r="BD13" s="52">
        <f>BA13-BB13+BC13</f>
        <v>36065</v>
      </c>
      <c r="BE13" s="95"/>
      <c r="BF13" s="95"/>
      <c r="BG13" s="52">
        <f>BD13-BE13+BF13</f>
        <v>36065</v>
      </c>
      <c r="BH13" s="15">
        <v>3000</v>
      </c>
      <c r="BI13" s="95">
        <v>7935</v>
      </c>
      <c r="BJ13" s="52">
        <f>BG13-BH13+BI13</f>
        <v>41000</v>
      </c>
      <c r="BK13" s="95"/>
      <c r="BL13" s="95"/>
      <c r="BM13" s="52">
        <f>BJ13-BK13+BL13</f>
        <v>41000</v>
      </c>
      <c r="BN13" s="95"/>
      <c r="BO13" s="95"/>
      <c r="BP13" s="52">
        <f>BM13-BN13+BO13</f>
        <v>41000</v>
      </c>
      <c r="BQ13" s="96"/>
      <c r="BR13" s="96"/>
      <c r="BS13" s="52">
        <f>BP13-BQ13+BR13</f>
        <v>41000</v>
      </c>
      <c r="BT13" s="95"/>
      <c r="BU13" s="95"/>
      <c r="BV13" s="52">
        <f>BS13-BT13+BU13</f>
        <v>41000</v>
      </c>
      <c r="BW13" s="95"/>
      <c r="BX13" s="95"/>
      <c r="BY13" s="52">
        <f>BV13-BW13+BX13</f>
        <v>41000</v>
      </c>
      <c r="BZ13" s="95"/>
      <c r="CA13" s="95"/>
      <c r="CB13" s="52">
        <f>BY13-BZ13+CA13</f>
        <v>41000</v>
      </c>
      <c r="CC13" s="95"/>
      <c r="CD13" s="95"/>
      <c r="CE13" s="52">
        <f>CB13-CC13+CD13</f>
        <v>41000</v>
      </c>
      <c r="CF13" s="95"/>
      <c r="CG13" s="95"/>
      <c r="CH13" s="52">
        <f>CE13-CF13+CG13</f>
        <v>41000</v>
      </c>
    </row>
    <row r="14" spans="1:86" ht="27" thickBot="1" x14ac:dyDescent="0.3">
      <c r="A14" s="7" t="s">
        <v>45</v>
      </c>
      <c r="B14" s="53">
        <v>40000</v>
      </c>
      <c r="C14" s="54"/>
      <c r="D14" s="54"/>
      <c r="E14" s="52">
        <f>B14-C14+D14</f>
        <v>40000</v>
      </c>
      <c r="F14" s="54"/>
      <c r="G14" s="54"/>
      <c r="H14" s="16">
        <f>E14-F14+G14</f>
        <v>40000</v>
      </c>
      <c r="I14" s="54"/>
      <c r="J14" s="54"/>
      <c r="K14" s="52">
        <f>H14-I14+J14</f>
        <v>40000</v>
      </c>
      <c r="L14" s="54"/>
      <c r="M14" s="54"/>
      <c r="N14" s="52">
        <f>K14-L14+M14</f>
        <v>40000</v>
      </c>
      <c r="O14" s="54"/>
      <c r="P14" s="54"/>
      <c r="Q14" s="52">
        <f>N14-O14+P14</f>
        <v>40000</v>
      </c>
      <c r="R14" s="54">
        <v>3000</v>
      </c>
      <c r="S14" s="54">
        <v>2695</v>
      </c>
      <c r="T14" s="52">
        <f>Q14-R14+S14</f>
        <v>39695</v>
      </c>
      <c r="U14" s="54">
        <v>3000</v>
      </c>
      <c r="V14" s="54">
        <v>4005</v>
      </c>
      <c r="W14" s="52">
        <f>T14-U14+V14</f>
        <v>40700</v>
      </c>
      <c r="X14" s="54"/>
      <c r="Y14" s="54"/>
      <c r="Z14" s="16">
        <f>W14-X14+Y14</f>
        <v>40700</v>
      </c>
      <c r="AA14" s="54"/>
      <c r="AB14" s="54"/>
      <c r="AC14" s="16">
        <f>Z14-AA14+AB14</f>
        <v>40700</v>
      </c>
      <c r="AD14" s="54"/>
      <c r="AE14" s="54"/>
      <c r="AF14" s="52">
        <f>AC14-AD14+AE14</f>
        <v>40700</v>
      </c>
      <c r="AG14" s="54"/>
      <c r="AH14" s="54"/>
      <c r="AI14" s="52">
        <f>AF14-AG14+AH14</f>
        <v>40700</v>
      </c>
      <c r="AJ14" s="54"/>
      <c r="AK14" s="54"/>
      <c r="AL14" s="52">
        <f>AI14-AJ14+AK14</f>
        <v>40700</v>
      </c>
      <c r="AM14" s="54"/>
      <c r="AN14" s="54"/>
      <c r="AO14" s="52">
        <f>AL14-AM14+AN14</f>
        <v>40700</v>
      </c>
      <c r="AP14" s="54"/>
      <c r="AQ14" s="54"/>
      <c r="AR14" s="52">
        <f>AO14-AP14+AQ14</f>
        <v>40700</v>
      </c>
      <c r="AS14" s="54"/>
      <c r="AT14" s="54"/>
      <c r="AU14" s="16">
        <f>AR14-AS14+AT14</f>
        <v>40700</v>
      </c>
      <c r="AV14" s="54"/>
      <c r="AW14" s="54"/>
      <c r="AX14" s="52">
        <f>AU14-AV14+AW14</f>
        <v>40700</v>
      </c>
      <c r="AY14" s="54"/>
      <c r="AZ14" s="54"/>
      <c r="BA14" s="52">
        <f>AX14-AY14+AZ14</f>
        <v>40700</v>
      </c>
      <c r="BB14" s="54"/>
      <c r="BC14" s="54"/>
      <c r="BD14" s="52">
        <f>BA14-BB14+BC14</f>
        <v>40700</v>
      </c>
      <c r="BE14" s="54"/>
      <c r="BF14" s="54"/>
      <c r="BG14" s="52">
        <f>BD14-BE14+BF14</f>
        <v>40700</v>
      </c>
      <c r="BH14" s="54"/>
      <c r="BI14" s="54"/>
      <c r="BJ14" s="52">
        <f>BG14-BH14+BI14</f>
        <v>40700</v>
      </c>
      <c r="BK14" s="54"/>
      <c r="BL14" s="54"/>
      <c r="BM14" s="52">
        <f>BJ14-BK14+BL14</f>
        <v>40700</v>
      </c>
      <c r="BN14" s="54"/>
      <c r="BO14" s="54"/>
      <c r="BP14" s="52">
        <f>BM14-BN14+BO14</f>
        <v>40700</v>
      </c>
      <c r="BQ14" s="55"/>
      <c r="BR14" s="55"/>
      <c r="BS14" s="52">
        <f>BP14-BQ14+BR14</f>
        <v>40700</v>
      </c>
      <c r="BT14" s="54"/>
      <c r="BU14" s="54"/>
      <c r="BV14" s="52">
        <f>BS14-BT14+BU14</f>
        <v>40700</v>
      </c>
      <c r="BW14" s="54"/>
      <c r="BX14" s="54"/>
      <c r="BY14" s="52">
        <f>BV14-BW14+BX14</f>
        <v>40700</v>
      </c>
      <c r="BZ14" s="54"/>
      <c r="CA14" s="54"/>
      <c r="CB14" s="52">
        <f>BY14-BZ14+CA14</f>
        <v>40700</v>
      </c>
      <c r="CC14" s="54"/>
      <c r="CD14" s="54"/>
      <c r="CE14" s="52">
        <f>CB14-CC14+CD14</f>
        <v>40700</v>
      </c>
      <c r="CF14" s="54"/>
      <c r="CG14" s="54"/>
      <c r="CH14" s="52">
        <f>CE14-CF14+CG14</f>
        <v>40700</v>
      </c>
    </row>
    <row r="15" spans="1:86" ht="27" thickBot="1" x14ac:dyDescent="0.3">
      <c r="A15" s="13" t="s">
        <v>28</v>
      </c>
      <c r="B15" s="41">
        <v>40000</v>
      </c>
      <c r="C15" s="42"/>
      <c r="D15" s="42"/>
      <c r="E15" s="20">
        <f>B15-C15+D15</f>
        <v>40000</v>
      </c>
      <c r="F15" s="42">
        <v>3000</v>
      </c>
      <c r="G15" s="42">
        <f>6450-110</f>
        <v>6340</v>
      </c>
      <c r="H15" s="16">
        <f>E15-F15+G15</f>
        <v>43340</v>
      </c>
      <c r="I15" s="42"/>
      <c r="J15" s="42"/>
      <c r="K15" s="20">
        <f>H15-I15+J15</f>
        <v>43340</v>
      </c>
      <c r="L15" s="42"/>
      <c r="M15" s="42"/>
      <c r="N15" s="20">
        <f>K15-L15+M15</f>
        <v>43340</v>
      </c>
      <c r="O15" s="42"/>
      <c r="P15" s="42"/>
      <c r="Q15" s="20">
        <f>N15-O15+P15</f>
        <v>43340</v>
      </c>
      <c r="R15" s="42">
        <v>3000</v>
      </c>
      <c r="S15" s="42">
        <v>0</v>
      </c>
      <c r="T15" s="20">
        <f>Q15-R15+S15</f>
        <v>40340</v>
      </c>
      <c r="U15" s="42"/>
      <c r="V15" s="42"/>
      <c r="W15" s="20">
        <f>T15-U15+V15</f>
        <v>40340</v>
      </c>
      <c r="X15" s="42"/>
      <c r="Y15" s="42"/>
      <c r="Z15" s="16">
        <f>W15-X15+Y15</f>
        <v>40340</v>
      </c>
      <c r="AA15" s="42">
        <v>3000</v>
      </c>
      <c r="AB15" s="42">
        <v>2935</v>
      </c>
      <c r="AC15" s="16">
        <f>Z15-AA15+AB15</f>
        <v>40275</v>
      </c>
      <c r="AD15" s="42"/>
      <c r="AE15" s="42"/>
      <c r="AF15" s="20">
        <f>AC15-AD15+AE15</f>
        <v>40275</v>
      </c>
      <c r="AG15" s="42"/>
      <c r="AH15" s="42"/>
      <c r="AI15" s="20">
        <f>AF15-AG15+AH15</f>
        <v>40275</v>
      </c>
      <c r="AJ15" s="42"/>
      <c r="AK15" s="42"/>
      <c r="AL15" s="20">
        <f>AI15-AJ15+AK15</f>
        <v>40275</v>
      </c>
      <c r="AM15" s="42">
        <v>3000</v>
      </c>
      <c r="AN15" s="42">
        <v>3165</v>
      </c>
      <c r="AO15" s="20">
        <f>AL15-AM15+AN15</f>
        <v>40440</v>
      </c>
      <c r="AP15" s="42"/>
      <c r="AQ15" s="42"/>
      <c r="AR15" s="20">
        <f>AO15-AP15+AQ15</f>
        <v>40440</v>
      </c>
      <c r="AS15" s="42"/>
      <c r="AT15" s="42"/>
      <c r="AU15" s="16">
        <f>AR15-AS15+AT15</f>
        <v>40440</v>
      </c>
      <c r="AV15" s="42"/>
      <c r="AW15" s="42"/>
      <c r="AX15" s="20">
        <f>AU15-AV15+AW15</f>
        <v>40440</v>
      </c>
      <c r="AY15" s="42"/>
      <c r="AZ15" s="42"/>
      <c r="BA15" s="20">
        <f>AX15-AY15+AZ15</f>
        <v>40440</v>
      </c>
      <c r="BB15" s="42"/>
      <c r="BC15" s="42"/>
      <c r="BD15" s="20">
        <f>BA15-BB15+BC15</f>
        <v>40440</v>
      </c>
      <c r="BE15" s="42"/>
      <c r="BF15" s="42"/>
      <c r="BG15" s="20">
        <f>BD15-BE15+BF15</f>
        <v>40440</v>
      </c>
      <c r="BH15" s="42"/>
      <c r="BI15" s="42"/>
      <c r="BJ15" s="20">
        <f>BG15-BH15+BI15</f>
        <v>40440</v>
      </c>
      <c r="BK15" s="42"/>
      <c r="BL15" s="42"/>
      <c r="BM15" s="20">
        <f>BJ15-BK15+BL15</f>
        <v>40440</v>
      </c>
      <c r="BN15" s="42"/>
      <c r="BO15" s="42"/>
      <c r="BP15" s="20">
        <f>BM15-BN15+BO15</f>
        <v>40440</v>
      </c>
      <c r="BQ15" s="44"/>
      <c r="BR15" s="44"/>
      <c r="BS15" s="20">
        <f>BP15-BQ15+BR15</f>
        <v>40440</v>
      </c>
      <c r="BT15" s="42"/>
      <c r="BU15" s="42"/>
      <c r="BV15" s="20">
        <f>BS15-BT15+BU15</f>
        <v>40440</v>
      </c>
      <c r="BW15" s="42"/>
      <c r="BX15" s="42"/>
      <c r="BY15" s="20">
        <f>BV15-BW15+BX15</f>
        <v>40440</v>
      </c>
      <c r="BZ15" s="42"/>
      <c r="CA15" s="42"/>
      <c r="CB15" s="20">
        <f>BY15-BZ15+CA15</f>
        <v>40440</v>
      </c>
      <c r="CC15" s="42"/>
      <c r="CD15" s="42"/>
      <c r="CE15" s="20">
        <f>CB15-CC15+CD15</f>
        <v>40440</v>
      </c>
      <c r="CF15" s="42"/>
      <c r="CG15" s="42"/>
      <c r="CH15" s="20">
        <f>CE15-CF15+CG15</f>
        <v>40440</v>
      </c>
    </row>
    <row r="16" spans="1:86" ht="27" thickBot="1" x14ac:dyDescent="0.3">
      <c r="A16" s="13" t="s">
        <v>29</v>
      </c>
      <c r="B16" s="41">
        <v>40000</v>
      </c>
      <c r="C16" s="42">
        <v>3000</v>
      </c>
      <c r="D16" s="42">
        <v>2085</v>
      </c>
      <c r="E16" s="43">
        <f>B16-C16+D16</f>
        <v>39085</v>
      </c>
      <c r="F16" s="42"/>
      <c r="G16" s="42"/>
      <c r="H16" s="16">
        <f>E16-F16+G16</f>
        <v>39085</v>
      </c>
      <c r="I16" s="42"/>
      <c r="J16" s="42"/>
      <c r="K16" s="43">
        <f>H16-I16+J16</f>
        <v>39085</v>
      </c>
      <c r="L16" s="42">
        <v>3000</v>
      </c>
      <c r="M16" s="42">
        <v>7025</v>
      </c>
      <c r="N16" s="43">
        <f>K16-L16+M16</f>
        <v>43110</v>
      </c>
      <c r="O16" s="42">
        <v>3000</v>
      </c>
      <c r="P16" s="42">
        <v>3755</v>
      </c>
      <c r="Q16" s="43">
        <f>N16-O16+P16</f>
        <v>43865</v>
      </c>
      <c r="R16" s="42"/>
      <c r="S16" s="42"/>
      <c r="T16" s="20">
        <f>Q16-R16+S16</f>
        <v>43865</v>
      </c>
      <c r="U16" s="42"/>
      <c r="V16" s="42"/>
      <c r="W16" s="20">
        <f>T16-U16+V16</f>
        <v>43865</v>
      </c>
      <c r="X16" s="42"/>
      <c r="Y16" s="42"/>
      <c r="Z16" s="16">
        <f>W16-X16+Y16</f>
        <v>43865</v>
      </c>
      <c r="AA16" s="42">
        <v>3000</v>
      </c>
      <c r="AB16" s="42">
        <v>0</v>
      </c>
      <c r="AC16" s="16">
        <f>Z16-AA16+AB16</f>
        <v>40865</v>
      </c>
      <c r="AD16" s="42">
        <v>3000</v>
      </c>
      <c r="AE16" s="42">
        <f>1520-90</f>
        <v>1430</v>
      </c>
      <c r="AF16" s="20">
        <f>AC16-AD16+AE16</f>
        <v>39295</v>
      </c>
      <c r="AG16" s="42"/>
      <c r="AH16" s="42"/>
      <c r="AI16" s="20">
        <f>AF16-AG16+AH16</f>
        <v>39295</v>
      </c>
      <c r="AJ16" s="42"/>
      <c r="AK16" s="42"/>
      <c r="AL16" s="20">
        <f>AI16-AJ16+AK16</f>
        <v>39295</v>
      </c>
      <c r="AM16" s="42">
        <v>3000</v>
      </c>
      <c r="AN16" s="42">
        <v>3970</v>
      </c>
      <c r="AO16" s="20">
        <f>AL16-AM16+AN16</f>
        <v>40265</v>
      </c>
      <c r="AP16" s="42"/>
      <c r="AQ16" s="42"/>
      <c r="AR16" s="20">
        <f>AO16-AP16+AQ16</f>
        <v>40265</v>
      </c>
      <c r="AS16" s="42"/>
      <c r="AT16" s="42"/>
      <c r="AU16" s="16">
        <f>AR16-AS16+AT16</f>
        <v>40265</v>
      </c>
      <c r="AV16" s="42"/>
      <c r="AW16" s="42"/>
      <c r="AX16" s="20">
        <f>AU16-AV16+AW16</f>
        <v>40265</v>
      </c>
      <c r="AY16" s="42"/>
      <c r="AZ16" s="42"/>
      <c r="BA16" s="20">
        <f>AX16-AY16+AZ16</f>
        <v>40265</v>
      </c>
      <c r="BB16" s="42"/>
      <c r="BC16" s="42"/>
      <c r="BD16" s="20">
        <f>BA16-BB16+BC16</f>
        <v>40265</v>
      </c>
      <c r="BE16" s="42"/>
      <c r="BF16" s="42"/>
      <c r="BG16" s="20">
        <f>BD16-BE16+BF16</f>
        <v>40265</v>
      </c>
      <c r="BH16" s="42"/>
      <c r="BI16" s="42"/>
      <c r="BJ16" s="20">
        <f>BG16-BH16+BI16</f>
        <v>40265</v>
      </c>
      <c r="BK16" s="42"/>
      <c r="BL16" s="42"/>
      <c r="BM16" s="20">
        <f>BJ16-BK16+BL16</f>
        <v>40265</v>
      </c>
      <c r="BN16" s="42"/>
      <c r="BO16" s="42"/>
      <c r="BP16" s="20">
        <f>BM16-BN16+BO16</f>
        <v>40265</v>
      </c>
      <c r="BQ16" s="44"/>
      <c r="BR16" s="44"/>
      <c r="BS16" s="20">
        <f>BP16-BQ16+BR16</f>
        <v>40265</v>
      </c>
      <c r="BT16" s="42"/>
      <c r="BU16" s="42"/>
      <c r="BV16" s="20">
        <f>BS16-BT16+BU16</f>
        <v>40265</v>
      </c>
      <c r="BW16" s="42"/>
      <c r="BX16" s="42"/>
      <c r="BY16" s="20">
        <f>BV16-BW16+BX16</f>
        <v>40265</v>
      </c>
      <c r="BZ16" s="42"/>
      <c r="CA16" s="42"/>
      <c r="CB16" s="20">
        <f>BY16-BZ16+CA16</f>
        <v>40265</v>
      </c>
      <c r="CC16" s="42"/>
      <c r="CD16" s="42"/>
      <c r="CE16" s="20">
        <f>CB16-CC16+CD16</f>
        <v>40265</v>
      </c>
      <c r="CF16" s="42"/>
      <c r="CG16" s="42"/>
      <c r="CH16" s="20">
        <f>CE16-CF16+CG16</f>
        <v>40265</v>
      </c>
    </row>
    <row r="17" spans="1:86" s="3" customFormat="1" ht="27" thickBot="1" x14ac:dyDescent="0.3">
      <c r="A17" s="7" t="s">
        <v>30</v>
      </c>
      <c r="B17" s="4">
        <v>40000</v>
      </c>
      <c r="C17" s="5"/>
      <c r="D17" s="5"/>
      <c r="E17" s="6">
        <f>B17-C17+D17</f>
        <v>40000</v>
      </c>
      <c r="F17" s="5"/>
      <c r="G17" s="5"/>
      <c r="H17" s="16">
        <f>E17-F17+G17</f>
        <v>40000</v>
      </c>
      <c r="I17" s="5"/>
      <c r="J17" s="5"/>
      <c r="K17" s="6">
        <f>H17-I17+J17</f>
        <v>40000</v>
      </c>
      <c r="L17" s="5"/>
      <c r="M17" s="5"/>
      <c r="N17" s="6">
        <f>K17-L17+M17</f>
        <v>40000</v>
      </c>
      <c r="O17" s="5"/>
      <c r="P17" s="5"/>
      <c r="Q17" s="6">
        <f>N17-O17+P17</f>
        <v>40000</v>
      </c>
      <c r="R17" s="5">
        <v>3000</v>
      </c>
      <c r="S17" s="5">
        <v>2325</v>
      </c>
      <c r="T17" s="6">
        <f>Q17-R17+S17</f>
        <v>39325</v>
      </c>
      <c r="U17" s="5"/>
      <c r="V17" s="5"/>
      <c r="W17" s="6">
        <f>T17-U17+V17</f>
        <v>39325</v>
      </c>
      <c r="X17" s="5"/>
      <c r="Y17" s="5"/>
      <c r="Z17" s="16">
        <f>W17-X17+Y17</f>
        <v>39325</v>
      </c>
      <c r="AA17" s="5"/>
      <c r="AB17" s="5"/>
      <c r="AC17" s="16">
        <f>Z17-AA17+AB17</f>
        <v>39325</v>
      </c>
      <c r="AD17" s="5"/>
      <c r="AE17" s="5"/>
      <c r="AF17" s="6">
        <f>AC17-AD17+AE17</f>
        <v>39325</v>
      </c>
      <c r="AG17" s="5"/>
      <c r="AH17" s="5"/>
      <c r="AI17" s="6">
        <f>AF17-AG17+AH17</f>
        <v>39325</v>
      </c>
      <c r="AJ17" s="5"/>
      <c r="AK17" s="5"/>
      <c r="AL17" s="6">
        <f>AI17-AJ17+AK17</f>
        <v>39325</v>
      </c>
      <c r="AM17" s="5"/>
      <c r="AN17" s="5"/>
      <c r="AO17" s="6">
        <f>AL17-AM17+AN17</f>
        <v>39325</v>
      </c>
      <c r="AP17" s="5"/>
      <c r="AQ17" s="5"/>
      <c r="AR17" s="6">
        <f>AO17-AP17+AQ17</f>
        <v>39325</v>
      </c>
      <c r="AS17" s="5"/>
      <c r="AT17" s="5"/>
      <c r="AU17" s="16">
        <f>AR17-AS17+AT17</f>
        <v>39325</v>
      </c>
      <c r="AV17" s="5"/>
      <c r="AW17" s="5"/>
      <c r="AX17" s="6">
        <f>AU17-AV17+AW17</f>
        <v>39325</v>
      </c>
      <c r="AY17" s="5"/>
      <c r="AZ17" s="5"/>
      <c r="BA17" s="6">
        <f>AX17-AY17+AZ17</f>
        <v>39325</v>
      </c>
      <c r="BB17" s="5"/>
      <c r="BC17" s="5"/>
      <c r="BD17" s="6">
        <f>BA17-BB17+BC17</f>
        <v>39325</v>
      </c>
      <c r="BE17" s="5"/>
      <c r="BF17" s="5"/>
      <c r="BG17" s="6">
        <f>BD17-BE17+BF17</f>
        <v>39325</v>
      </c>
      <c r="BH17" s="5"/>
      <c r="BI17" s="5"/>
      <c r="BJ17" s="6">
        <f>BG17-BH17+BI17</f>
        <v>39325</v>
      </c>
      <c r="BK17" s="5"/>
      <c r="BL17" s="5"/>
      <c r="BM17" s="6">
        <f>BJ17-BK17+BL17</f>
        <v>39325</v>
      </c>
      <c r="BN17" s="5"/>
      <c r="BO17" s="5"/>
      <c r="BP17" s="6">
        <f>BM17-BN17+BO17</f>
        <v>39325</v>
      </c>
      <c r="BQ17" s="39"/>
      <c r="BR17" s="39"/>
      <c r="BS17" s="6">
        <f>BP17-BQ17+BR17</f>
        <v>39325</v>
      </c>
      <c r="BT17" s="5"/>
      <c r="BU17" s="5"/>
      <c r="BV17" s="6">
        <f>BS17-BT17+BU17</f>
        <v>39325</v>
      </c>
      <c r="BW17" s="5"/>
      <c r="BX17" s="5"/>
      <c r="BY17" s="6">
        <f>BV17-BW17+BX17</f>
        <v>39325</v>
      </c>
      <c r="BZ17" s="5"/>
      <c r="CA17" s="5"/>
      <c r="CB17" s="6">
        <f>BY17-BZ17+CA17</f>
        <v>39325</v>
      </c>
      <c r="CC17" s="5"/>
      <c r="CD17" s="5"/>
      <c r="CE17" s="6">
        <f>CB17-CC17+CD17</f>
        <v>39325</v>
      </c>
      <c r="CF17" s="5"/>
      <c r="CG17" s="5"/>
      <c r="CH17" s="6">
        <f>CE17-CF17+CG17</f>
        <v>39325</v>
      </c>
    </row>
    <row r="18" spans="1:86" s="3" customFormat="1" ht="27" thickBot="1" x14ac:dyDescent="0.3">
      <c r="A18" s="7" t="s">
        <v>21</v>
      </c>
      <c r="B18" s="4">
        <v>40000</v>
      </c>
      <c r="C18" s="5"/>
      <c r="D18" s="5"/>
      <c r="E18" s="6">
        <f>B18-C18+D18</f>
        <v>40000</v>
      </c>
      <c r="F18" s="5"/>
      <c r="G18" s="5"/>
      <c r="H18" s="16">
        <f>E18-F18+G18</f>
        <v>40000</v>
      </c>
      <c r="I18" s="5"/>
      <c r="J18" s="5"/>
      <c r="K18" s="6">
        <f>H18-I18+J18</f>
        <v>40000</v>
      </c>
      <c r="L18" s="5">
        <v>3000</v>
      </c>
      <c r="M18" s="5">
        <v>2945</v>
      </c>
      <c r="N18" s="6">
        <f>K18-L18+M18</f>
        <v>39945</v>
      </c>
      <c r="O18" s="5"/>
      <c r="P18" s="5"/>
      <c r="Q18" s="6">
        <f>N18-O18+P18</f>
        <v>39945</v>
      </c>
      <c r="R18" s="5"/>
      <c r="S18" s="5"/>
      <c r="T18" s="6">
        <f>Q18-R18+S18</f>
        <v>39945</v>
      </c>
      <c r="U18" s="5"/>
      <c r="V18" s="5"/>
      <c r="W18" s="6">
        <f>T18-U18+V18</f>
        <v>39945</v>
      </c>
      <c r="X18" s="5"/>
      <c r="Y18" s="5"/>
      <c r="Z18" s="16">
        <f>W18-X18+Y18</f>
        <v>39945</v>
      </c>
      <c r="AA18" s="5">
        <v>3000</v>
      </c>
      <c r="AB18" s="5">
        <v>1595</v>
      </c>
      <c r="AC18" s="16">
        <f>Z18-AA18+AB18</f>
        <v>38540</v>
      </c>
      <c r="AD18" s="5"/>
      <c r="AE18" s="5"/>
      <c r="AF18" s="6">
        <f>AC18-AD18+AE18</f>
        <v>38540</v>
      </c>
      <c r="AG18" s="5"/>
      <c r="AH18" s="5"/>
      <c r="AI18" s="6">
        <f>AF18-AG18+AH18</f>
        <v>38540</v>
      </c>
      <c r="AJ18" s="5"/>
      <c r="AK18" s="5"/>
      <c r="AL18" s="6">
        <f>AI18-AJ18+AK18</f>
        <v>38540</v>
      </c>
      <c r="AM18" s="5"/>
      <c r="AN18" s="5"/>
      <c r="AO18" s="6">
        <f>AL18-AM18+AN18</f>
        <v>38540</v>
      </c>
      <c r="AP18" s="5"/>
      <c r="AQ18" s="5"/>
      <c r="AR18" s="6">
        <f>AO18-AP18+AQ18</f>
        <v>38540</v>
      </c>
      <c r="AS18" s="5"/>
      <c r="AT18" s="5"/>
      <c r="AU18" s="16">
        <f>AR18-AS18+AT18</f>
        <v>38540</v>
      </c>
      <c r="AV18" s="5"/>
      <c r="AW18" s="5"/>
      <c r="AX18" s="6">
        <f>AU18-AV18+AW18</f>
        <v>38540</v>
      </c>
      <c r="AY18" s="5"/>
      <c r="AZ18" s="5"/>
      <c r="BA18" s="6">
        <f>AX18-AY18+AZ18</f>
        <v>38540</v>
      </c>
      <c r="BB18" s="5"/>
      <c r="BC18" s="5"/>
      <c r="BD18" s="6">
        <f>BA18-BB18+BC18</f>
        <v>38540</v>
      </c>
      <c r="BE18" s="5"/>
      <c r="BF18" s="5"/>
      <c r="BG18" s="6">
        <f>BD18-BE18+BF18</f>
        <v>38540</v>
      </c>
      <c r="BH18" s="5"/>
      <c r="BI18" s="5"/>
      <c r="BJ18" s="6">
        <f>BG18-BH18+BI18</f>
        <v>38540</v>
      </c>
      <c r="BK18" s="5"/>
      <c r="BL18" s="5"/>
      <c r="BM18" s="6">
        <f>BJ18-BK18+BL18</f>
        <v>38540</v>
      </c>
      <c r="BN18" s="5"/>
      <c r="BO18" s="5"/>
      <c r="BP18" s="6">
        <f>BM18-BN18+BO18</f>
        <v>38540</v>
      </c>
      <c r="BQ18" s="39"/>
      <c r="BR18" s="39"/>
      <c r="BS18" s="6">
        <f>BP18-BQ18+BR18</f>
        <v>38540</v>
      </c>
      <c r="BT18" s="5"/>
      <c r="BU18" s="5"/>
      <c r="BV18" s="6">
        <f>BS18-BT18+BU18</f>
        <v>38540</v>
      </c>
      <c r="BW18" s="5"/>
      <c r="BX18" s="5"/>
      <c r="BY18" s="6">
        <f>BV18-BW18+BX18</f>
        <v>38540</v>
      </c>
      <c r="BZ18" s="5"/>
      <c r="CA18" s="5"/>
      <c r="CB18" s="6">
        <f>BY18-BZ18+CA18</f>
        <v>38540</v>
      </c>
      <c r="CC18" s="5"/>
      <c r="CD18" s="5"/>
      <c r="CE18" s="6">
        <f>CB18-CC18+CD18</f>
        <v>38540</v>
      </c>
      <c r="CF18" s="5"/>
      <c r="CG18" s="5"/>
      <c r="CH18" s="6">
        <f>CE18-CF18+CG18</f>
        <v>38540</v>
      </c>
    </row>
    <row r="19" spans="1:86" s="3" customFormat="1" ht="27" thickBot="1" x14ac:dyDescent="0.3">
      <c r="A19" s="17" t="s">
        <v>43</v>
      </c>
      <c r="B19" s="14">
        <v>40000</v>
      </c>
      <c r="C19" s="15">
        <v>3000</v>
      </c>
      <c r="D19" s="15">
        <v>2710</v>
      </c>
      <c r="E19" s="16">
        <f>B19-C19+D19</f>
        <v>39710</v>
      </c>
      <c r="F19" s="15">
        <v>1500</v>
      </c>
      <c r="G19" s="15">
        <v>0</v>
      </c>
      <c r="H19" s="16">
        <f>E19-F19+G19</f>
        <v>38210</v>
      </c>
      <c r="I19" s="15"/>
      <c r="J19" s="15"/>
      <c r="K19" s="16">
        <f>H19-I19+J19</f>
        <v>38210</v>
      </c>
      <c r="L19" s="15"/>
      <c r="M19" s="15"/>
      <c r="N19" s="16">
        <f>K19-L19+M19</f>
        <v>38210</v>
      </c>
      <c r="O19" s="15"/>
      <c r="P19" s="15"/>
      <c r="Q19" s="16">
        <f>N19-O19+P19</f>
        <v>38210</v>
      </c>
      <c r="R19" s="15"/>
      <c r="S19" s="15"/>
      <c r="T19" s="16">
        <f>Q19-R19+S19</f>
        <v>38210</v>
      </c>
      <c r="U19" s="15"/>
      <c r="V19" s="15"/>
      <c r="W19" s="16">
        <f>T19-U19+V19</f>
        <v>38210</v>
      </c>
      <c r="X19" s="15"/>
      <c r="Y19" s="15"/>
      <c r="Z19" s="16">
        <f>W19-X19+Y19</f>
        <v>38210</v>
      </c>
      <c r="AA19" s="15"/>
      <c r="AB19" s="15"/>
      <c r="AC19" s="16">
        <f>Z19-AA19+AB19</f>
        <v>38210</v>
      </c>
      <c r="AD19" s="15"/>
      <c r="AE19" s="15"/>
      <c r="AF19" s="16">
        <f>AC19-AD19+AE19</f>
        <v>38210</v>
      </c>
      <c r="AG19" s="15"/>
      <c r="AH19" s="15"/>
      <c r="AI19" s="16">
        <f>AF19-AG19+AH19</f>
        <v>38210</v>
      </c>
      <c r="AJ19" s="15"/>
      <c r="AK19" s="15"/>
      <c r="AL19" s="16">
        <f>AI19-AJ19+AK19</f>
        <v>38210</v>
      </c>
      <c r="AM19" s="15"/>
      <c r="AN19" s="15"/>
      <c r="AO19" s="16">
        <f>AL19-AM19+AN19</f>
        <v>38210</v>
      </c>
      <c r="AP19" s="15"/>
      <c r="AQ19" s="15"/>
      <c r="AR19" s="16">
        <f>AO19-AP19+AQ19</f>
        <v>38210</v>
      </c>
      <c r="AS19" s="15"/>
      <c r="AT19" s="15"/>
      <c r="AU19" s="16">
        <f>AR19-AS19+AT19</f>
        <v>38210</v>
      </c>
      <c r="AV19" s="15"/>
      <c r="AW19" s="15"/>
      <c r="AX19" s="16">
        <f>AU19-AV19+AW19</f>
        <v>38210</v>
      </c>
      <c r="AY19" s="15"/>
      <c r="AZ19" s="15"/>
      <c r="BA19" s="16">
        <f>AX19-AY19+AZ19</f>
        <v>38210</v>
      </c>
      <c r="BB19" s="15"/>
      <c r="BC19" s="15"/>
      <c r="BD19" s="16">
        <f>BA19-BB19+BC19</f>
        <v>38210</v>
      </c>
      <c r="BE19" s="15"/>
      <c r="BF19" s="15"/>
      <c r="BG19" s="16">
        <f>BD19-BE19+BF19</f>
        <v>38210</v>
      </c>
      <c r="BH19" s="15"/>
      <c r="BI19" s="15"/>
      <c r="BJ19" s="16">
        <f>BG19-BH19+BI19</f>
        <v>38210</v>
      </c>
      <c r="BK19" s="15"/>
      <c r="BL19" s="15"/>
      <c r="BM19" s="16">
        <f>BJ19-BK19+BL19</f>
        <v>38210</v>
      </c>
      <c r="BN19" s="15"/>
      <c r="BO19" s="15"/>
      <c r="BP19" s="16">
        <f>BM19-BN19+BO19</f>
        <v>38210</v>
      </c>
      <c r="BQ19" s="38"/>
      <c r="BR19" s="38"/>
      <c r="BS19" s="16">
        <f>BP19-BQ19+BR19</f>
        <v>38210</v>
      </c>
      <c r="BT19" s="15"/>
      <c r="BU19" s="15"/>
      <c r="BV19" s="16">
        <f>BS19-BT19+BU19</f>
        <v>38210</v>
      </c>
      <c r="BW19" s="15"/>
      <c r="BX19" s="15"/>
      <c r="BY19" s="16">
        <f>BV19-BW19+BX19</f>
        <v>38210</v>
      </c>
      <c r="BZ19" s="15"/>
      <c r="CA19" s="15"/>
      <c r="CB19" s="16">
        <f>BY19-BZ19+CA19</f>
        <v>38210</v>
      </c>
      <c r="CC19" s="15"/>
      <c r="CD19" s="15"/>
      <c r="CE19" s="16">
        <f>CB19-CC19+CD19</f>
        <v>38210</v>
      </c>
      <c r="CF19" s="15"/>
      <c r="CG19" s="15"/>
      <c r="CH19" s="16">
        <f>CE19-CF19+CG19</f>
        <v>38210</v>
      </c>
    </row>
    <row r="20" spans="1:86" s="3" customFormat="1" ht="27" thickBot="1" x14ac:dyDescent="0.3">
      <c r="A20" s="17" t="s">
        <v>12</v>
      </c>
      <c r="B20" s="14">
        <v>40000</v>
      </c>
      <c r="C20" s="15"/>
      <c r="D20" s="15"/>
      <c r="E20" s="16">
        <f>B20-C20+D20</f>
        <v>40000</v>
      </c>
      <c r="F20" s="15"/>
      <c r="G20" s="15"/>
      <c r="H20" s="16">
        <f>E20-F20+G20</f>
        <v>40000</v>
      </c>
      <c r="I20" s="15"/>
      <c r="J20" s="15"/>
      <c r="K20" s="16">
        <f>H20-I20+J20</f>
        <v>40000</v>
      </c>
      <c r="L20" s="15"/>
      <c r="M20" s="15"/>
      <c r="N20" s="16">
        <f>K20-L20+M20</f>
        <v>40000</v>
      </c>
      <c r="O20" s="15"/>
      <c r="P20" s="15"/>
      <c r="Q20" s="16">
        <f>N20-O20+P20</f>
        <v>40000</v>
      </c>
      <c r="R20" s="15"/>
      <c r="S20" s="15"/>
      <c r="T20" s="16">
        <f>Q20-R20+S20</f>
        <v>40000</v>
      </c>
      <c r="U20" s="15"/>
      <c r="V20" s="15"/>
      <c r="W20" s="16">
        <f>T20-U20+V20</f>
        <v>40000</v>
      </c>
      <c r="X20" s="15"/>
      <c r="Y20" s="15"/>
      <c r="Z20" s="16">
        <f>W20-X20+Y20</f>
        <v>40000</v>
      </c>
      <c r="AA20" s="15"/>
      <c r="AB20" s="15"/>
      <c r="AC20" s="16">
        <f>Z20-AA20+AB20</f>
        <v>40000</v>
      </c>
      <c r="AD20" s="15"/>
      <c r="AE20" s="15"/>
      <c r="AF20" s="16">
        <f>AC20-AD20+AE20</f>
        <v>40000</v>
      </c>
      <c r="AG20" s="15"/>
      <c r="AH20" s="15"/>
      <c r="AI20" s="16">
        <f>AF20-AG20+AH20</f>
        <v>40000</v>
      </c>
      <c r="AJ20" s="15"/>
      <c r="AK20" s="15"/>
      <c r="AL20" s="16">
        <f>AI20-AJ20+AK20</f>
        <v>40000</v>
      </c>
      <c r="AM20" s="15"/>
      <c r="AN20" s="15"/>
      <c r="AO20" s="16">
        <f>AL20-AM20+AN20</f>
        <v>40000</v>
      </c>
      <c r="AP20" s="15"/>
      <c r="AQ20" s="15"/>
      <c r="AR20" s="16">
        <f>AO20-AP20+AQ20</f>
        <v>40000</v>
      </c>
      <c r="AS20" s="15"/>
      <c r="AT20" s="15"/>
      <c r="AU20" s="16">
        <f>AR20-AS20+AT20</f>
        <v>40000</v>
      </c>
      <c r="AV20" s="15"/>
      <c r="AW20" s="15"/>
      <c r="AX20" s="16">
        <f>AU20-AV20+AW20</f>
        <v>40000</v>
      </c>
      <c r="AY20" s="15"/>
      <c r="AZ20" s="15"/>
      <c r="BA20" s="16">
        <f>AX20-AY20+AZ20</f>
        <v>40000</v>
      </c>
      <c r="BB20" s="15"/>
      <c r="BC20" s="15"/>
      <c r="BD20" s="16">
        <f>BA20-BB20+BC20</f>
        <v>40000</v>
      </c>
      <c r="BE20" s="15"/>
      <c r="BF20" s="15"/>
      <c r="BG20" s="16">
        <f>BD20-BE20+BF20</f>
        <v>40000</v>
      </c>
      <c r="BH20" s="15">
        <v>3000</v>
      </c>
      <c r="BI20" s="15">
        <v>1150</v>
      </c>
      <c r="BJ20" s="16">
        <f>BG20-BH20+BI20</f>
        <v>38150</v>
      </c>
      <c r="BK20" s="15"/>
      <c r="BL20" s="15"/>
      <c r="BM20" s="16">
        <f>BJ20-BK20+BL20</f>
        <v>38150</v>
      </c>
      <c r="BN20" s="15"/>
      <c r="BO20" s="15"/>
      <c r="BP20" s="16">
        <f>BM20-BN20+BO20</f>
        <v>38150</v>
      </c>
      <c r="BQ20" s="38"/>
      <c r="BR20" s="38"/>
      <c r="BS20" s="16">
        <f>BP20-BQ20+BR20</f>
        <v>38150</v>
      </c>
      <c r="BT20" s="15"/>
      <c r="BU20" s="15"/>
      <c r="BV20" s="16">
        <f>BS20-BT20+BU20</f>
        <v>38150</v>
      </c>
      <c r="BW20" s="15"/>
      <c r="BX20" s="15"/>
      <c r="BY20" s="16">
        <f>BV20-BW20+BX20</f>
        <v>38150</v>
      </c>
      <c r="BZ20" s="15"/>
      <c r="CA20" s="15"/>
      <c r="CB20" s="16">
        <f>BY20-BZ20+CA20</f>
        <v>38150</v>
      </c>
      <c r="CC20" s="15"/>
      <c r="CD20" s="15"/>
      <c r="CE20" s="16">
        <f>CB20-CC20+CD20</f>
        <v>38150</v>
      </c>
      <c r="CF20" s="15"/>
      <c r="CG20" s="15"/>
      <c r="CH20" s="16">
        <f>CE20-CF20+CG20</f>
        <v>38150</v>
      </c>
    </row>
    <row r="21" spans="1:86" s="3" customFormat="1" ht="27" thickBot="1" x14ac:dyDescent="0.3">
      <c r="A21" s="17" t="s">
        <v>19</v>
      </c>
      <c r="B21" s="14">
        <v>40000</v>
      </c>
      <c r="C21" s="15"/>
      <c r="D21" s="15"/>
      <c r="E21" s="16">
        <f>B21-C21+D21</f>
        <v>40000</v>
      </c>
      <c r="F21" s="15">
        <v>3000</v>
      </c>
      <c r="G21" s="15">
        <f>715-110</f>
        <v>605</v>
      </c>
      <c r="H21" s="16">
        <f>E21-F21+G21</f>
        <v>37605</v>
      </c>
      <c r="I21" s="15">
        <v>3000</v>
      </c>
      <c r="J21" s="15">
        <v>3400</v>
      </c>
      <c r="K21" s="16">
        <f>H21-I21+J21</f>
        <v>38005</v>
      </c>
      <c r="L21" s="15"/>
      <c r="M21" s="15"/>
      <c r="N21" s="16">
        <f>K21-L21+M21</f>
        <v>38005</v>
      </c>
      <c r="O21" s="15">
        <v>3000</v>
      </c>
      <c r="P21" s="15">
        <v>6445</v>
      </c>
      <c r="Q21" s="16">
        <f>N21-O21+P21</f>
        <v>41450</v>
      </c>
      <c r="R21" s="15">
        <v>3000</v>
      </c>
      <c r="S21" s="15">
        <v>2980</v>
      </c>
      <c r="T21" s="16">
        <f>Q21-R21+S21</f>
        <v>41430</v>
      </c>
      <c r="U21" s="15"/>
      <c r="V21" s="15"/>
      <c r="W21" s="16">
        <f>T21-U21+V21</f>
        <v>41430</v>
      </c>
      <c r="X21" s="15">
        <v>3000</v>
      </c>
      <c r="Y21" s="15">
        <v>1820</v>
      </c>
      <c r="Z21" s="16">
        <f>W21-X21+Y21</f>
        <v>40250</v>
      </c>
      <c r="AA21" s="15"/>
      <c r="AB21" s="15"/>
      <c r="AC21" s="16">
        <f>Z21-AA21+AB21</f>
        <v>40250</v>
      </c>
      <c r="AD21" s="15"/>
      <c r="AE21" s="15"/>
      <c r="AF21" s="16">
        <f>AC21-AD21+AE21</f>
        <v>40250</v>
      </c>
      <c r="AG21" s="15">
        <v>3000</v>
      </c>
      <c r="AH21" s="15">
        <v>4195</v>
      </c>
      <c r="AI21" s="16">
        <f>AF21-AG21+AH21</f>
        <v>41445</v>
      </c>
      <c r="AJ21" s="15"/>
      <c r="AK21" s="15"/>
      <c r="AL21" s="16">
        <f>AI21-AJ21+AK21</f>
        <v>41445</v>
      </c>
      <c r="AM21" s="15"/>
      <c r="AN21" s="15"/>
      <c r="AO21" s="16">
        <f>AL21-AM21+AN21</f>
        <v>41445</v>
      </c>
      <c r="AP21" s="15">
        <v>3000</v>
      </c>
      <c r="AQ21" s="15">
        <v>3450</v>
      </c>
      <c r="AR21" s="16">
        <f>AO21-AP21+AQ21</f>
        <v>41895</v>
      </c>
      <c r="AS21" s="15"/>
      <c r="AT21" s="15"/>
      <c r="AU21" s="16">
        <f>AR21-AS21+AT21</f>
        <v>41895</v>
      </c>
      <c r="AV21" s="15"/>
      <c r="AW21" s="15"/>
      <c r="AX21" s="16">
        <f>AU21-AV21+AW21</f>
        <v>41895</v>
      </c>
      <c r="AY21" s="15"/>
      <c r="AZ21" s="15"/>
      <c r="BA21" s="16">
        <f>AX21-AY21+AZ21</f>
        <v>41895</v>
      </c>
      <c r="BB21" s="15"/>
      <c r="BC21" s="15"/>
      <c r="BD21" s="16">
        <f>BA21-BB21+BC21</f>
        <v>41895</v>
      </c>
      <c r="BE21" s="15">
        <v>3000</v>
      </c>
      <c r="BF21" s="15">
        <v>2155</v>
      </c>
      <c r="BG21" s="16">
        <f>BD21-BE21+BF21</f>
        <v>41050</v>
      </c>
      <c r="BH21" s="15">
        <v>3000</v>
      </c>
      <c r="BI21" s="15">
        <v>0</v>
      </c>
      <c r="BJ21" s="16">
        <f>BG21-BH21+BI21</f>
        <v>38050</v>
      </c>
      <c r="BK21" s="15"/>
      <c r="BL21" s="15"/>
      <c r="BM21" s="16">
        <f>BJ21-BK21+BL21</f>
        <v>38050</v>
      </c>
      <c r="BN21" s="15"/>
      <c r="BO21" s="15"/>
      <c r="BP21" s="16">
        <f>BM21-BN21+BO21</f>
        <v>38050</v>
      </c>
      <c r="BQ21" s="38"/>
      <c r="BR21" s="38"/>
      <c r="BS21" s="16">
        <f>BP21-BQ21+BR21</f>
        <v>38050</v>
      </c>
      <c r="BT21" s="15"/>
      <c r="BU21" s="15"/>
      <c r="BV21" s="16">
        <f>BS21-BT21+BU21</f>
        <v>38050</v>
      </c>
      <c r="BW21" s="15"/>
      <c r="BX21" s="15"/>
      <c r="BY21" s="16">
        <f>BV21-BW21+BX21</f>
        <v>38050</v>
      </c>
      <c r="BZ21" s="15"/>
      <c r="CA21" s="15"/>
      <c r="CB21" s="16">
        <f>BY21-BZ21+CA21</f>
        <v>38050</v>
      </c>
      <c r="CC21" s="15"/>
      <c r="CD21" s="15"/>
      <c r="CE21" s="16">
        <f>CB21-CC21+CD21</f>
        <v>38050</v>
      </c>
      <c r="CF21" s="15"/>
      <c r="CG21" s="15"/>
      <c r="CH21" s="16">
        <f>CE21-CF21+CG21</f>
        <v>38050</v>
      </c>
    </row>
    <row r="22" spans="1:86" s="3" customFormat="1" ht="27" thickBot="1" x14ac:dyDescent="0.3">
      <c r="A22" s="17" t="s">
        <v>23</v>
      </c>
      <c r="B22" s="14">
        <v>40000</v>
      </c>
      <c r="C22" s="15"/>
      <c r="D22" s="15"/>
      <c r="E22" s="16">
        <f>B22-C22+D22</f>
        <v>40000</v>
      </c>
      <c r="F22" s="15">
        <v>1500</v>
      </c>
      <c r="G22" s="15">
        <v>0</v>
      </c>
      <c r="H22" s="16">
        <f>E22-F22+G22</f>
        <v>38500</v>
      </c>
      <c r="I22" s="15"/>
      <c r="J22" s="15"/>
      <c r="K22" s="16">
        <f>H22-I22+J22</f>
        <v>38500</v>
      </c>
      <c r="L22" s="15">
        <v>3000</v>
      </c>
      <c r="M22" s="15">
        <v>7750</v>
      </c>
      <c r="N22" s="16">
        <f>K22-L22+M22</f>
        <v>43250</v>
      </c>
      <c r="O22" s="15">
        <v>3000</v>
      </c>
      <c r="P22" s="15">
        <v>5925</v>
      </c>
      <c r="Q22" s="16">
        <f>N22-O22+P22</f>
        <v>46175</v>
      </c>
      <c r="R22" s="15"/>
      <c r="S22" s="15"/>
      <c r="T22" s="16">
        <f>Q22-R22+S22</f>
        <v>46175</v>
      </c>
      <c r="U22" s="15">
        <v>3000</v>
      </c>
      <c r="V22" s="15">
        <v>3400</v>
      </c>
      <c r="W22" s="16">
        <f>T22-U22+V22</f>
        <v>46575</v>
      </c>
      <c r="X22" s="15"/>
      <c r="Y22" s="15"/>
      <c r="Z22" s="16">
        <f>W22-X22+Y22</f>
        <v>46575</v>
      </c>
      <c r="AA22" s="15"/>
      <c r="AB22" s="15"/>
      <c r="AC22" s="16">
        <f>Z22-AA22+AB22</f>
        <v>46575</v>
      </c>
      <c r="AD22" s="15">
        <v>3000</v>
      </c>
      <c r="AE22" s="15">
        <f>2780-90</f>
        <v>2690</v>
      </c>
      <c r="AF22" s="16">
        <f>AC22-AD22+AE22</f>
        <v>46265</v>
      </c>
      <c r="AG22" s="15"/>
      <c r="AH22" s="15"/>
      <c r="AI22" s="16">
        <f>AF22-AG22+AH22</f>
        <v>46265</v>
      </c>
      <c r="AJ22" s="15">
        <v>3000</v>
      </c>
      <c r="AK22" s="15">
        <v>0</v>
      </c>
      <c r="AL22" s="16">
        <f>AI22-AJ22+AK22</f>
        <v>43265</v>
      </c>
      <c r="AM22" s="15">
        <v>3000</v>
      </c>
      <c r="AN22" s="15">
        <v>0</v>
      </c>
      <c r="AO22" s="16">
        <f>AL22-AM22+AN22</f>
        <v>40265</v>
      </c>
      <c r="AP22" s="15">
        <v>3000</v>
      </c>
      <c r="AQ22" s="15">
        <v>2470</v>
      </c>
      <c r="AR22" s="16">
        <f>AO22-AP22+AQ22</f>
        <v>39735</v>
      </c>
      <c r="AS22" s="15"/>
      <c r="AT22" s="15"/>
      <c r="AU22" s="16">
        <f>AR22-AS22+AT22</f>
        <v>39735</v>
      </c>
      <c r="AV22" s="15">
        <v>3000</v>
      </c>
      <c r="AW22" s="15">
        <v>3155</v>
      </c>
      <c r="AX22" s="16">
        <f>AU22-AV22+AW22</f>
        <v>39890</v>
      </c>
      <c r="AY22" s="15"/>
      <c r="AZ22" s="15"/>
      <c r="BA22" s="16">
        <f>AX22-AY22+AZ22</f>
        <v>39890</v>
      </c>
      <c r="BB22" s="15"/>
      <c r="BC22" s="15"/>
      <c r="BD22" s="16">
        <f>BA22-BB22+BC22</f>
        <v>39890</v>
      </c>
      <c r="BE22" s="15">
        <v>3000</v>
      </c>
      <c r="BF22" s="15">
        <v>745</v>
      </c>
      <c r="BG22" s="16">
        <f>BD22-BE22+BF22</f>
        <v>37635</v>
      </c>
      <c r="BH22" s="15"/>
      <c r="BI22" s="15"/>
      <c r="BJ22" s="16">
        <f>BG22-BH22+BI22</f>
        <v>37635</v>
      </c>
      <c r="BK22" s="15"/>
      <c r="BL22" s="15"/>
      <c r="BM22" s="16">
        <f>BJ22-BK22+BL22</f>
        <v>37635</v>
      </c>
      <c r="BN22" s="15"/>
      <c r="BO22" s="15"/>
      <c r="BP22" s="16">
        <f>BM22-BN22+BO22</f>
        <v>37635</v>
      </c>
      <c r="BQ22" s="38"/>
      <c r="BR22" s="38"/>
      <c r="BS22" s="16">
        <f>BP22-BQ22+BR22</f>
        <v>37635</v>
      </c>
      <c r="BT22" s="15"/>
      <c r="BU22" s="15"/>
      <c r="BV22" s="16">
        <f>BS22-BT22+BU22</f>
        <v>37635</v>
      </c>
      <c r="BW22" s="15"/>
      <c r="BX22" s="15"/>
      <c r="BY22" s="16">
        <f>BV22-BW22+BX22</f>
        <v>37635</v>
      </c>
      <c r="BZ22" s="15"/>
      <c r="CA22" s="15"/>
      <c r="CB22" s="16">
        <f>BY22-BZ22+CA22</f>
        <v>37635</v>
      </c>
      <c r="CC22" s="15"/>
      <c r="CD22" s="15"/>
      <c r="CE22" s="16">
        <f>CB22-CC22+CD22</f>
        <v>37635</v>
      </c>
      <c r="CF22" s="15"/>
      <c r="CG22" s="15"/>
      <c r="CH22" s="16">
        <f>CE22-CF22+CG22</f>
        <v>37635</v>
      </c>
    </row>
    <row r="23" spans="1:86" s="3" customFormat="1" ht="27" thickBot="1" x14ac:dyDescent="0.3">
      <c r="A23" s="17" t="s">
        <v>35</v>
      </c>
      <c r="B23" s="14">
        <v>40000</v>
      </c>
      <c r="C23" s="15"/>
      <c r="D23" s="15"/>
      <c r="E23" s="16">
        <f>B23-C23+D23</f>
        <v>40000</v>
      </c>
      <c r="F23" s="15"/>
      <c r="G23" s="15"/>
      <c r="H23" s="16">
        <f>E23-F23+G23</f>
        <v>40000</v>
      </c>
      <c r="I23" s="15"/>
      <c r="J23" s="15"/>
      <c r="K23" s="16">
        <f>H23-I23+J23</f>
        <v>40000</v>
      </c>
      <c r="L23" s="15"/>
      <c r="M23" s="15"/>
      <c r="N23" s="16">
        <f>K23-L23+M23</f>
        <v>40000</v>
      </c>
      <c r="O23" s="15"/>
      <c r="P23" s="15"/>
      <c r="Q23" s="16">
        <f>N23-O23+P23</f>
        <v>40000</v>
      </c>
      <c r="R23" s="15"/>
      <c r="S23" s="15"/>
      <c r="T23" s="16">
        <f>Q23-R23+S23</f>
        <v>40000</v>
      </c>
      <c r="U23" s="15"/>
      <c r="V23" s="15"/>
      <c r="W23" s="16">
        <f>T23-U23+V23</f>
        <v>40000</v>
      </c>
      <c r="X23" s="15"/>
      <c r="Y23" s="15"/>
      <c r="Z23" s="16">
        <f>W23-X23+Y23</f>
        <v>40000</v>
      </c>
      <c r="AA23" s="15"/>
      <c r="AB23" s="15"/>
      <c r="AC23" s="16">
        <f>Z23-AA23+AB23</f>
        <v>40000</v>
      </c>
      <c r="AD23" s="15"/>
      <c r="AE23" s="15"/>
      <c r="AF23" s="16">
        <f>AC23-AD23+AE23</f>
        <v>40000</v>
      </c>
      <c r="AG23" s="15"/>
      <c r="AH23" s="15"/>
      <c r="AI23" s="16">
        <f>AF23-AG23+AH23</f>
        <v>40000</v>
      </c>
      <c r="AJ23" s="15"/>
      <c r="AK23" s="15"/>
      <c r="AL23" s="16">
        <f>AI23-AJ23+AK23</f>
        <v>40000</v>
      </c>
      <c r="AM23" s="15"/>
      <c r="AN23" s="15"/>
      <c r="AO23" s="16">
        <f>AL23-AM23+AN23</f>
        <v>40000</v>
      </c>
      <c r="AP23" s="15"/>
      <c r="AQ23" s="15"/>
      <c r="AR23" s="16">
        <f>AO23-AP23+AQ23</f>
        <v>40000</v>
      </c>
      <c r="AS23" s="15"/>
      <c r="AT23" s="15"/>
      <c r="AU23" s="16">
        <f>AR23-AS23+AT23</f>
        <v>40000</v>
      </c>
      <c r="AV23" s="15"/>
      <c r="AW23" s="15"/>
      <c r="AX23" s="16">
        <f>AU23-AV23+AW23</f>
        <v>40000</v>
      </c>
      <c r="AY23" s="15"/>
      <c r="AZ23" s="15"/>
      <c r="BA23" s="16">
        <f>AX23-AY23+AZ23</f>
        <v>40000</v>
      </c>
      <c r="BB23" s="15"/>
      <c r="BC23" s="15"/>
      <c r="BD23" s="16">
        <f>BA23-BB23+BC23</f>
        <v>40000</v>
      </c>
      <c r="BE23" s="15">
        <v>3000</v>
      </c>
      <c r="BF23" s="15">
        <v>0</v>
      </c>
      <c r="BG23" s="16">
        <f>BD23-BE23+BF23</f>
        <v>37000</v>
      </c>
      <c r="BH23" s="15"/>
      <c r="BI23" s="15"/>
      <c r="BJ23" s="16">
        <f>BG23-BH23+BI23</f>
        <v>37000</v>
      </c>
      <c r="BK23" s="15"/>
      <c r="BL23" s="15"/>
      <c r="BM23" s="16">
        <f>BJ23-BK23+BL23</f>
        <v>37000</v>
      </c>
      <c r="BN23" s="15"/>
      <c r="BO23" s="15"/>
      <c r="BP23" s="16">
        <f>BM23-BN23+BO23</f>
        <v>37000</v>
      </c>
      <c r="BQ23" s="38"/>
      <c r="BR23" s="38"/>
      <c r="BS23" s="16">
        <f>BP23-BQ23+BR23</f>
        <v>37000</v>
      </c>
      <c r="BT23" s="15"/>
      <c r="BU23" s="15"/>
      <c r="BV23" s="16">
        <f>BS23-BT23+BU23</f>
        <v>37000</v>
      </c>
      <c r="BW23" s="15"/>
      <c r="BX23" s="15"/>
      <c r="BY23" s="16">
        <f>BV23-BW23+BX23</f>
        <v>37000</v>
      </c>
      <c r="BZ23" s="15"/>
      <c r="CA23" s="15"/>
      <c r="CB23" s="16">
        <f>BY23-BZ23+CA23</f>
        <v>37000</v>
      </c>
      <c r="CC23" s="15"/>
      <c r="CD23" s="15"/>
      <c r="CE23" s="16">
        <f>CB23-CC23+CD23</f>
        <v>37000</v>
      </c>
      <c r="CF23" s="15"/>
      <c r="CG23" s="15"/>
      <c r="CH23" s="16">
        <f>CE23-CF23+CG23</f>
        <v>37000</v>
      </c>
    </row>
    <row r="24" spans="1:86" s="3" customFormat="1" ht="27" thickBot="1" x14ac:dyDescent="0.3">
      <c r="A24" s="17" t="s">
        <v>11</v>
      </c>
      <c r="B24" s="14">
        <v>40000</v>
      </c>
      <c r="C24" s="15"/>
      <c r="D24" s="15"/>
      <c r="E24" s="16">
        <f>B24-C24+D24</f>
        <v>40000</v>
      </c>
      <c r="F24" s="15">
        <v>3000</v>
      </c>
      <c r="G24" s="15">
        <f>2650-110</f>
        <v>2540</v>
      </c>
      <c r="H24" s="16">
        <f>E24-F24+G24</f>
        <v>39540</v>
      </c>
      <c r="I24" s="15">
        <v>3000</v>
      </c>
      <c r="J24" s="15">
        <v>3425</v>
      </c>
      <c r="K24" s="16">
        <f>H24-I24+J24</f>
        <v>39965</v>
      </c>
      <c r="L24" s="15"/>
      <c r="M24" s="15"/>
      <c r="N24" s="16">
        <f>K24-L24+M24</f>
        <v>39965</v>
      </c>
      <c r="O24" s="15"/>
      <c r="P24" s="15"/>
      <c r="Q24" s="16">
        <f>N24-O24+P24</f>
        <v>39965</v>
      </c>
      <c r="R24" s="15"/>
      <c r="S24" s="15"/>
      <c r="T24" s="16">
        <f>Q24-R24+S24</f>
        <v>39965</v>
      </c>
      <c r="U24" s="15">
        <v>3000</v>
      </c>
      <c r="V24" s="15">
        <v>3195</v>
      </c>
      <c r="W24" s="16">
        <f>T24-U24+V24</f>
        <v>40160</v>
      </c>
      <c r="X24" s="15"/>
      <c r="Y24" s="15"/>
      <c r="Z24" s="16">
        <f>W24-X24+Y24</f>
        <v>40160</v>
      </c>
      <c r="AA24" s="15"/>
      <c r="AB24" s="15"/>
      <c r="AC24" s="16">
        <f>Z24-AA24+AB24</f>
        <v>40160</v>
      </c>
      <c r="AD24" s="15">
        <v>3000</v>
      </c>
      <c r="AE24" s="15">
        <v>2190</v>
      </c>
      <c r="AF24" s="16">
        <f>AC24-AD24+AE24</f>
        <v>39350</v>
      </c>
      <c r="AG24" s="15">
        <v>3000</v>
      </c>
      <c r="AH24" s="15">
        <v>2870</v>
      </c>
      <c r="AI24" s="16">
        <f>AF24-AG24+AH24</f>
        <v>39220</v>
      </c>
      <c r="AJ24" s="15">
        <v>3000</v>
      </c>
      <c r="AK24" s="15">
        <v>3680</v>
      </c>
      <c r="AL24" s="16">
        <f>AI24-AJ24+AK24</f>
        <v>39900</v>
      </c>
      <c r="AM24" s="15">
        <v>3000</v>
      </c>
      <c r="AN24" s="15">
        <v>2350</v>
      </c>
      <c r="AO24" s="16">
        <f>AL24-AM24+AN24</f>
        <v>39250</v>
      </c>
      <c r="AP24" s="15"/>
      <c r="AQ24" s="15"/>
      <c r="AR24" s="16">
        <f>AO24-AP24+AQ24</f>
        <v>39250</v>
      </c>
      <c r="AS24" s="15">
        <v>3000</v>
      </c>
      <c r="AT24" s="15">
        <v>0</v>
      </c>
      <c r="AU24" s="16">
        <f>AR24-AS24+AT24</f>
        <v>36250</v>
      </c>
      <c r="AV24" s="15">
        <v>3000</v>
      </c>
      <c r="AW24" s="15">
        <v>5550</v>
      </c>
      <c r="AX24" s="16">
        <f>AU24-AV24+AW24</f>
        <v>38800</v>
      </c>
      <c r="AY24" s="15"/>
      <c r="AZ24" s="15"/>
      <c r="BA24" s="16">
        <f>AX24-AY24+AZ24</f>
        <v>38800</v>
      </c>
      <c r="BB24" s="15">
        <v>3000</v>
      </c>
      <c r="BC24" s="15">
        <v>3990</v>
      </c>
      <c r="BD24" s="16">
        <f>BA24-BB24+BC24</f>
        <v>39790</v>
      </c>
      <c r="BE24" s="15"/>
      <c r="BF24" s="15"/>
      <c r="BG24" s="16">
        <f>BD24-BE24+BF24</f>
        <v>39790</v>
      </c>
      <c r="BH24" s="15">
        <v>3000</v>
      </c>
      <c r="BI24" s="15">
        <v>0</v>
      </c>
      <c r="BJ24" s="16">
        <f>BG24-BH24+BI24</f>
        <v>36790</v>
      </c>
      <c r="BK24" s="15"/>
      <c r="BL24" s="15"/>
      <c r="BM24" s="16">
        <f>BJ24-BK24+BL24</f>
        <v>36790</v>
      </c>
      <c r="BN24" s="15"/>
      <c r="BO24" s="15"/>
      <c r="BP24" s="16">
        <f>BM24-BN24+BO24</f>
        <v>36790</v>
      </c>
      <c r="BQ24" s="38"/>
      <c r="BR24" s="38"/>
      <c r="BS24" s="16">
        <f>BP24-BQ24+BR24</f>
        <v>36790</v>
      </c>
      <c r="BT24" s="15"/>
      <c r="BU24" s="15"/>
      <c r="BV24" s="16">
        <f>BS24-BT24+BU24</f>
        <v>36790</v>
      </c>
      <c r="BW24" s="15"/>
      <c r="BX24" s="15"/>
      <c r="BY24" s="16">
        <f>BV24-BW24+BX24</f>
        <v>36790</v>
      </c>
      <c r="BZ24" s="15"/>
      <c r="CA24" s="15"/>
      <c r="CB24" s="16">
        <f>BY24-BZ24+CA24</f>
        <v>36790</v>
      </c>
      <c r="CC24" s="15"/>
      <c r="CD24" s="15"/>
      <c r="CE24" s="16">
        <f>CB24-CC24+CD24</f>
        <v>36790</v>
      </c>
      <c r="CF24" s="15"/>
      <c r="CG24" s="15"/>
      <c r="CH24" s="16">
        <f>CE24-CF24+CG24</f>
        <v>36790</v>
      </c>
    </row>
    <row r="25" spans="1:86" s="3" customFormat="1" ht="27" thickBot="1" x14ac:dyDescent="0.3">
      <c r="A25" s="13" t="s">
        <v>26</v>
      </c>
      <c r="B25" s="14">
        <v>40000</v>
      </c>
      <c r="C25" s="15"/>
      <c r="D25" s="15"/>
      <c r="E25" s="16">
        <f>B25-C25+D25</f>
        <v>40000</v>
      </c>
      <c r="F25" s="15">
        <v>3000</v>
      </c>
      <c r="G25" s="15">
        <f>5425-110-10</f>
        <v>5305</v>
      </c>
      <c r="H25" s="16">
        <f>E25-F25+G25</f>
        <v>42305</v>
      </c>
      <c r="I25" s="15"/>
      <c r="J25" s="15"/>
      <c r="K25" s="16">
        <f>H25-I25+J25</f>
        <v>42305</v>
      </c>
      <c r="L25" s="15">
        <v>3000</v>
      </c>
      <c r="M25" s="15">
        <v>0</v>
      </c>
      <c r="N25" s="16">
        <f>K25-L25+M25</f>
        <v>39305</v>
      </c>
      <c r="O25" s="15">
        <v>3000</v>
      </c>
      <c r="P25" s="15">
        <v>0</v>
      </c>
      <c r="Q25" s="16">
        <f>N25-O25+P25</f>
        <v>36305</v>
      </c>
      <c r="R25" s="15"/>
      <c r="S25" s="15"/>
      <c r="T25" s="16">
        <f>Q25-R25+S25</f>
        <v>36305</v>
      </c>
      <c r="U25" s="15"/>
      <c r="V25" s="15"/>
      <c r="W25" s="16">
        <f>T25-U25+V25</f>
        <v>36305</v>
      </c>
      <c r="X25" s="15">
        <v>3000</v>
      </c>
      <c r="Y25" s="15">
        <v>4010</v>
      </c>
      <c r="Z25" s="16">
        <f>W25-X25+Y25</f>
        <v>37315</v>
      </c>
      <c r="AA25" s="15"/>
      <c r="AB25" s="15"/>
      <c r="AC25" s="16">
        <f>Z25-AA25+AB25</f>
        <v>37315</v>
      </c>
      <c r="AD25" s="15"/>
      <c r="AE25" s="15"/>
      <c r="AF25" s="16">
        <f>AC25-AD25+AE25</f>
        <v>37315</v>
      </c>
      <c r="AG25" s="15"/>
      <c r="AH25" s="15"/>
      <c r="AI25" s="16">
        <f>AF25-AG25+AH25</f>
        <v>37315</v>
      </c>
      <c r="AJ25" s="15"/>
      <c r="AK25" s="15"/>
      <c r="AL25" s="16">
        <f>AI25-AJ25+AK25</f>
        <v>37315</v>
      </c>
      <c r="AM25" s="15">
        <v>3000</v>
      </c>
      <c r="AN25" s="15">
        <v>0</v>
      </c>
      <c r="AO25" s="16">
        <f>AL25-AM25+AN25</f>
        <v>34315</v>
      </c>
      <c r="AP25" s="15"/>
      <c r="AQ25" s="15"/>
      <c r="AR25" s="16">
        <f>AO25-AP25+AQ25</f>
        <v>34315</v>
      </c>
      <c r="AS25" s="15">
        <v>3000</v>
      </c>
      <c r="AT25" s="15">
        <v>4910</v>
      </c>
      <c r="AU25" s="16">
        <f>AR25-AS25+AT25</f>
        <v>36225</v>
      </c>
      <c r="AV25" s="15">
        <v>3000</v>
      </c>
      <c r="AW25" s="15">
        <v>0</v>
      </c>
      <c r="AX25" s="16">
        <f>AU25-AV25+AW25</f>
        <v>33225</v>
      </c>
      <c r="AY25" s="15"/>
      <c r="AZ25" s="15"/>
      <c r="BA25" s="16">
        <f>AX25-AY25+AZ25</f>
        <v>33225</v>
      </c>
      <c r="BB25" s="15"/>
      <c r="BC25" s="15"/>
      <c r="BD25" s="16">
        <f>BA25-BB25+BC25</f>
        <v>33225</v>
      </c>
      <c r="BE25" s="15">
        <v>3000</v>
      </c>
      <c r="BF25" s="15">
        <v>6085</v>
      </c>
      <c r="BG25" s="16">
        <f>BD25-BE25+BF25</f>
        <v>36310</v>
      </c>
      <c r="BH25" s="15"/>
      <c r="BI25" s="15"/>
      <c r="BJ25" s="16">
        <f>BG25-BH25+BI25</f>
        <v>36310</v>
      </c>
      <c r="BK25" s="15"/>
      <c r="BL25" s="15"/>
      <c r="BM25" s="16">
        <f>BJ25-BK25+BL25</f>
        <v>36310</v>
      </c>
      <c r="BN25" s="15"/>
      <c r="BO25" s="15"/>
      <c r="BP25" s="16">
        <f>BM25-BN25+BO25</f>
        <v>36310</v>
      </c>
      <c r="BQ25" s="38"/>
      <c r="BR25" s="38"/>
      <c r="BS25" s="16">
        <f>BP25-BQ25+BR25</f>
        <v>36310</v>
      </c>
      <c r="BT25" s="15"/>
      <c r="BU25" s="15"/>
      <c r="BV25" s="16">
        <f>BS25-BT25+BU25</f>
        <v>36310</v>
      </c>
      <c r="BW25" s="15"/>
      <c r="BX25" s="15"/>
      <c r="BY25" s="16">
        <f>BV25-BW25+BX25</f>
        <v>36310</v>
      </c>
      <c r="BZ25" s="15"/>
      <c r="CA25" s="15"/>
      <c r="CB25" s="16">
        <f>BY25-BZ25+CA25</f>
        <v>36310</v>
      </c>
      <c r="CC25" s="15"/>
      <c r="CD25" s="15"/>
      <c r="CE25" s="16">
        <f>CB25-CC25+CD25</f>
        <v>36310</v>
      </c>
      <c r="CF25" s="15"/>
      <c r="CG25" s="15"/>
      <c r="CH25" s="16">
        <f>CE25-CF25+CG25</f>
        <v>36310</v>
      </c>
    </row>
    <row r="26" spans="1:86" s="3" customFormat="1" ht="27" thickBot="1" x14ac:dyDescent="0.3">
      <c r="A26" s="21" t="s">
        <v>34</v>
      </c>
      <c r="B26" s="4">
        <v>40000</v>
      </c>
      <c r="C26" s="5"/>
      <c r="D26" s="5"/>
      <c r="E26" s="6">
        <f>B26-C26+D26</f>
        <v>40000</v>
      </c>
      <c r="F26" s="5"/>
      <c r="G26" s="5"/>
      <c r="H26" s="16">
        <f>E26-F26+G26</f>
        <v>40000</v>
      </c>
      <c r="I26" s="5"/>
      <c r="J26" s="5"/>
      <c r="K26" s="6">
        <f>H26-I26+J26</f>
        <v>40000</v>
      </c>
      <c r="L26" s="5">
        <v>3000</v>
      </c>
      <c r="M26" s="5">
        <v>0</v>
      </c>
      <c r="N26" s="6">
        <f>K26-L26+M26</f>
        <v>37000</v>
      </c>
      <c r="O26" s="5"/>
      <c r="P26" s="5"/>
      <c r="Q26" s="6">
        <f>N26-O26+P26</f>
        <v>37000</v>
      </c>
      <c r="R26" s="5"/>
      <c r="S26" s="5"/>
      <c r="T26" s="6">
        <f>Q26-R26+S26</f>
        <v>37000</v>
      </c>
      <c r="U26" s="5"/>
      <c r="V26" s="5"/>
      <c r="W26" s="6">
        <f>T26-U26+V26</f>
        <v>37000</v>
      </c>
      <c r="X26" s="5"/>
      <c r="Y26" s="5"/>
      <c r="Z26" s="16">
        <f>W26-X26+Y26</f>
        <v>37000</v>
      </c>
      <c r="AA26" s="5"/>
      <c r="AB26" s="5"/>
      <c r="AC26" s="16">
        <f>Z26-AA26+AB26</f>
        <v>37000</v>
      </c>
      <c r="AD26" s="5"/>
      <c r="AE26" s="5"/>
      <c r="AF26" s="6">
        <f>AC26-AD26+AE26</f>
        <v>37000</v>
      </c>
      <c r="AG26" s="5"/>
      <c r="AH26" s="5"/>
      <c r="AI26" s="6">
        <f>AF26-AG26+AH26</f>
        <v>37000</v>
      </c>
      <c r="AJ26" s="5"/>
      <c r="AK26" s="5"/>
      <c r="AL26" s="6">
        <f>AI26-AJ26+AK26</f>
        <v>37000</v>
      </c>
      <c r="AM26" s="5"/>
      <c r="AN26" s="5"/>
      <c r="AO26" s="6">
        <f>AL26-AM26+AN26</f>
        <v>37000</v>
      </c>
      <c r="AP26" s="5"/>
      <c r="AQ26" s="5"/>
      <c r="AR26" s="6">
        <f>AO26-AP26+AQ26</f>
        <v>37000</v>
      </c>
      <c r="AS26" s="5">
        <v>3000</v>
      </c>
      <c r="AT26" s="5">
        <v>3395</v>
      </c>
      <c r="AU26" s="16">
        <f>AR26-AS26+AT26</f>
        <v>37395</v>
      </c>
      <c r="AV26" s="5">
        <v>3000</v>
      </c>
      <c r="AW26" s="5">
        <v>0</v>
      </c>
      <c r="AX26" s="6">
        <f>AU26-AV26+AW26</f>
        <v>34395</v>
      </c>
      <c r="AY26" s="5"/>
      <c r="AZ26" s="5"/>
      <c r="BA26" s="6">
        <f>AX26-AY26+AZ26</f>
        <v>34395</v>
      </c>
      <c r="BB26" s="5"/>
      <c r="BC26" s="5"/>
      <c r="BD26" s="6">
        <f>BA26-BB26+BC26</f>
        <v>34395</v>
      </c>
      <c r="BE26" s="5"/>
      <c r="BF26" s="5"/>
      <c r="BG26" s="6">
        <f>BD26-BE26+BF26</f>
        <v>34395</v>
      </c>
      <c r="BH26" s="5"/>
      <c r="BI26" s="5"/>
      <c r="BJ26" s="6">
        <f>BG26-BH26+BI26</f>
        <v>34395</v>
      </c>
      <c r="BK26" s="5"/>
      <c r="BL26" s="5"/>
      <c r="BM26" s="6">
        <f>BJ26-BK26+BL26</f>
        <v>34395</v>
      </c>
      <c r="BN26" s="5"/>
      <c r="BO26" s="5"/>
      <c r="BP26" s="6">
        <f>BM26-BN26+BO26</f>
        <v>34395</v>
      </c>
      <c r="BQ26" s="39"/>
      <c r="BR26" s="39"/>
      <c r="BS26" s="6">
        <f>BP26-BQ26+BR26</f>
        <v>34395</v>
      </c>
      <c r="BT26" s="5"/>
      <c r="BU26" s="5"/>
      <c r="BV26" s="6">
        <f>BS26-BT26+BU26</f>
        <v>34395</v>
      </c>
      <c r="BW26" s="5"/>
      <c r="BX26" s="5"/>
      <c r="BY26" s="6">
        <f>BV26-BW26+BX26</f>
        <v>34395</v>
      </c>
      <c r="BZ26" s="5"/>
      <c r="CA26" s="5"/>
      <c r="CB26" s="6">
        <f>BY26-BZ26+CA26</f>
        <v>34395</v>
      </c>
      <c r="CC26" s="5"/>
      <c r="CD26" s="5"/>
      <c r="CE26" s="6">
        <f>CB26-CC26+CD26</f>
        <v>34395</v>
      </c>
      <c r="CF26" s="5"/>
      <c r="CG26" s="5"/>
      <c r="CH26" s="6">
        <f>CE26-CF26+CG26</f>
        <v>34395</v>
      </c>
    </row>
    <row r="27" spans="1:86" s="3" customFormat="1" ht="27" thickBot="1" x14ac:dyDescent="0.3">
      <c r="A27" s="17" t="s">
        <v>31</v>
      </c>
      <c r="B27" s="14">
        <v>40000</v>
      </c>
      <c r="C27" s="15">
        <v>3000</v>
      </c>
      <c r="D27" s="15">
        <v>0</v>
      </c>
      <c r="E27" s="16">
        <f>B27-C27+D27</f>
        <v>37000</v>
      </c>
      <c r="F27" s="15"/>
      <c r="G27" s="15"/>
      <c r="H27" s="16">
        <f>E27-F27+G27</f>
        <v>37000</v>
      </c>
      <c r="I27" s="15"/>
      <c r="J27" s="15"/>
      <c r="K27" s="16">
        <f>H27-I27+J27</f>
        <v>37000</v>
      </c>
      <c r="L27" s="15"/>
      <c r="M27" s="15"/>
      <c r="N27" s="16">
        <f>K27-L27+M27</f>
        <v>37000</v>
      </c>
      <c r="O27" s="15"/>
      <c r="P27" s="15"/>
      <c r="Q27" s="16">
        <f>N27-O27+P27</f>
        <v>37000</v>
      </c>
      <c r="R27" s="15">
        <v>3000</v>
      </c>
      <c r="S27" s="15">
        <v>3000</v>
      </c>
      <c r="T27" s="16">
        <f>Q27-R27+S27</f>
        <v>37000</v>
      </c>
      <c r="U27" s="15"/>
      <c r="V27" s="15"/>
      <c r="W27" s="16">
        <f>T27-U27+V27</f>
        <v>37000</v>
      </c>
      <c r="X27" s="15"/>
      <c r="Y27" s="15"/>
      <c r="Z27" s="16">
        <f>W27-X27+Y27</f>
        <v>37000</v>
      </c>
      <c r="AA27" s="15"/>
      <c r="AB27" s="15"/>
      <c r="AC27" s="16">
        <f>Z27-AA27+AB27</f>
        <v>37000</v>
      </c>
      <c r="AD27" s="15"/>
      <c r="AE27" s="15"/>
      <c r="AF27" s="16">
        <f>AC27-AD27+AE27</f>
        <v>37000</v>
      </c>
      <c r="AG27" s="15"/>
      <c r="AH27" s="15"/>
      <c r="AI27" s="16">
        <f>AF27-AG27+AH27</f>
        <v>37000</v>
      </c>
      <c r="AJ27" s="15"/>
      <c r="AK27" s="15"/>
      <c r="AL27" s="16">
        <f>AI27-AJ27+AK27</f>
        <v>37000</v>
      </c>
      <c r="AM27" s="15"/>
      <c r="AN27" s="15"/>
      <c r="AO27" s="16">
        <f>AL27-AM27+AN27</f>
        <v>37000</v>
      </c>
      <c r="AP27" s="15">
        <v>3000</v>
      </c>
      <c r="AQ27" s="15">
        <v>2910</v>
      </c>
      <c r="AR27" s="16">
        <f>AO27-AP27+AQ27</f>
        <v>36910</v>
      </c>
      <c r="AS27" s="15">
        <v>3000</v>
      </c>
      <c r="AT27" s="15">
        <v>0</v>
      </c>
      <c r="AU27" s="16">
        <f>AR27-AS27+AT27</f>
        <v>33910</v>
      </c>
      <c r="AV27" s="15"/>
      <c r="AW27" s="15"/>
      <c r="AX27" s="16">
        <f>AU27-AV27+AW27</f>
        <v>33910</v>
      </c>
      <c r="AY27" s="15"/>
      <c r="AZ27" s="15"/>
      <c r="BA27" s="16">
        <f>AX27-AY27+AZ27</f>
        <v>33910</v>
      </c>
      <c r="BB27" s="15"/>
      <c r="BC27" s="15"/>
      <c r="BD27" s="16">
        <f>BA27-BB27+BC27</f>
        <v>33910</v>
      </c>
      <c r="BE27" s="15"/>
      <c r="BF27" s="15"/>
      <c r="BG27" s="16">
        <f>BD27-BE27+BF27</f>
        <v>33910</v>
      </c>
      <c r="BH27" s="15"/>
      <c r="BI27" s="15"/>
      <c r="BJ27" s="16">
        <f>BG27-BH27+BI27</f>
        <v>33910</v>
      </c>
      <c r="BK27" s="15"/>
      <c r="BL27" s="15"/>
      <c r="BM27" s="16">
        <f>BJ27-BK27+BL27</f>
        <v>33910</v>
      </c>
      <c r="BN27" s="15"/>
      <c r="BO27" s="15"/>
      <c r="BP27" s="16">
        <f>BM27-BN27+BO27</f>
        <v>33910</v>
      </c>
      <c r="BQ27" s="38"/>
      <c r="BR27" s="38"/>
      <c r="BS27" s="16">
        <f>BP27-BQ27+BR27</f>
        <v>33910</v>
      </c>
      <c r="BT27" s="15"/>
      <c r="BU27" s="15"/>
      <c r="BV27" s="16">
        <f>BS27-BT27+BU27</f>
        <v>33910</v>
      </c>
      <c r="BW27" s="15"/>
      <c r="BX27" s="15"/>
      <c r="BY27" s="16">
        <f>BV27-BW27+BX27</f>
        <v>33910</v>
      </c>
      <c r="BZ27" s="15"/>
      <c r="CA27" s="15"/>
      <c r="CB27" s="16">
        <f>BY27-BZ27+CA27</f>
        <v>33910</v>
      </c>
      <c r="CC27" s="15"/>
      <c r="CD27" s="15"/>
      <c r="CE27" s="16">
        <f>CB27-CC27+CD27</f>
        <v>33910</v>
      </c>
      <c r="CF27" s="15"/>
      <c r="CG27" s="15"/>
      <c r="CH27" s="16">
        <f>CE27-CF27+CG27</f>
        <v>33910</v>
      </c>
    </row>
    <row r="28" spans="1:86" s="3" customFormat="1" ht="27" thickBot="1" x14ac:dyDescent="0.3">
      <c r="A28" s="13" t="s">
        <v>33</v>
      </c>
      <c r="B28" s="14">
        <v>40000</v>
      </c>
      <c r="C28" s="15"/>
      <c r="D28" s="15"/>
      <c r="E28" s="16">
        <f>B28-C28+D28</f>
        <v>40000</v>
      </c>
      <c r="F28" s="15">
        <v>3000</v>
      </c>
      <c r="G28" s="15">
        <v>0</v>
      </c>
      <c r="H28" s="16">
        <f>E28-F28+G28</f>
        <v>37000</v>
      </c>
      <c r="I28" s="15">
        <v>1500</v>
      </c>
      <c r="J28" s="15">
        <v>1190</v>
      </c>
      <c r="K28" s="16">
        <f>H28-I28+J28</f>
        <v>36690</v>
      </c>
      <c r="L28" s="15">
        <v>3000</v>
      </c>
      <c r="M28" s="15">
        <v>0</v>
      </c>
      <c r="N28" s="16">
        <f>K28-L28+M28</f>
        <v>33690</v>
      </c>
      <c r="O28" s="15"/>
      <c r="P28" s="15"/>
      <c r="Q28" s="16">
        <f>N28-O28+P28</f>
        <v>33690</v>
      </c>
      <c r="R28" s="15"/>
      <c r="S28" s="15"/>
      <c r="T28" s="16">
        <f>Q28-R28+S28</f>
        <v>33690</v>
      </c>
      <c r="U28" s="15"/>
      <c r="V28" s="15"/>
      <c r="W28" s="16">
        <f>T28-U28+V28</f>
        <v>33690</v>
      </c>
      <c r="X28" s="15"/>
      <c r="Y28" s="15"/>
      <c r="Z28" s="16">
        <f>W28-X28+Y28</f>
        <v>33690</v>
      </c>
      <c r="AA28" s="15"/>
      <c r="AB28" s="15"/>
      <c r="AC28" s="16">
        <f>Z28-AA28+AB28</f>
        <v>33690</v>
      </c>
      <c r="AD28" s="15"/>
      <c r="AE28" s="15"/>
      <c r="AF28" s="16">
        <f>AC28-AD28+AE28</f>
        <v>33690</v>
      </c>
      <c r="AG28" s="15"/>
      <c r="AH28" s="15"/>
      <c r="AI28" s="16">
        <f>AF28-AG28+AH28</f>
        <v>33690</v>
      </c>
      <c r="AJ28" s="15"/>
      <c r="AK28" s="15"/>
      <c r="AL28" s="16">
        <f>AI28-AJ28+AK28</f>
        <v>33690</v>
      </c>
      <c r="AM28" s="15"/>
      <c r="AN28" s="15"/>
      <c r="AO28" s="16">
        <f>AL28-AM28+AN28</f>
        <v>33690</v>
      </c>
      <c r="AP28" s="15"/>
      <c r="AQ28" s="15"/>
      <c r="AR28" s="16">
        <f>AO28-AP28+AQ28</f>
        <v>33690</v>
      </c>
      <c r="AS28" s="15"/>
      <c r="AT28" s="15"/>
      <c r="AU28" s="16">
        <f>AR28-AS28+AT28</f>
        <v>33690</v>
      </c>
      <c r="AV28" s="15"/>
      <c r="AW28" s="15"/>
      <c r="AX28" s="16">
        <f>AU28-AV28+AW28</f>
        <v>33690</v>
      </c>
      <c r="AY28" s="15"/>
      <c r="AZ28" s="15"/>
      <c r="BA28" s="16">
        <f>AX28-AY28+AZ28</f>
        <v>33690</v>
      </c>
      <c r="BB28" s="15"/>
      <c r="BC28" s="15"/>
      <c r="BD28" s="16">
        <f>BA28-BB28+BC28</f>
        <v>33690</v>
      </c>
      <c r="BE28" s="15"/>
      <c r="BF28" s="15"/>
      <c r="BG28" s="16">
        <f>BD28-BE28+BF28</f>
        <v>33690</v>
      </c>
      <c r="BH28" s="15"/>
      <c r="BI28" s="15"/>
      <c r="BJ28" s="16">
        <f>BG28-BH28+BI28</f>
        <v>33690</v>
      </c>
      <c r="BK28" s="15"/>
      <c r="BL28" s="15"/>
      <c r="BM28" s="16">
        <f>BJ28-BK28+BL28</f>
        <v>33690</v>
      </c>
      <c r="BN28" s="15"/>
      <c r="BO28" s="15"/>
      <c r="BP28" s="16">
        <f>BM28-BN28+BO28</f>
        <v>33690</v>
      </c>
      <c r="BQ28" s="38"/>
      <c r="BR28" s="38"/>
      <c r="BS28" s="16">
        <f>BP28-BQ28+BR28</f>
        <v>33690</v>
      </c>
      <c r="BT28" s="15"/>
      <c r="BU28" s="15"/>
      <c r="BV28" s="16">
        <f>BS28-BT28+BU28</f>
        <v>33690</v>
      </c>
      <c r="BW28" s="15"/>
      <c r="BX28" s="15"/>
      <c r="BY28" s="16">
        <f>BV28-BW28+BX28</f>
        <v>33690</v>
      </c>
      <c r="BZ28" s="15"/>
      <c r="CA28" s="15"/>
      <c r="CB28" s="16">
        <f>BY28-BZ28+CA28</f>
        <v>33690</v>
      </c>
      <c r="CC28" s="15"/>
      <c r="CD28" s="15"/>
      <c r="CE28" s="16">
        <f>CB28-CC28+CD28</f>
        <v>33690</v>
      </c>
      <c r="CF28" s="15"/>
      <c r="CG28" s="15"/>
      <c r="CH28" s="16">
        <f>CE28-CF28+CG28</f>
        <v>33690</v>
      </c>
    </row>
    <row r="29" spans="1:86" s="3" customFormat="1" ht="27" thickBot="1" x14ac:dyDescent="0.3">
      <c r="A29" s="13" t="s">
        <v>16</v>
      </c>
      <c r="B29" s="14">
        <v>40000</v>
      </c>
      <c r="C29" s="15"/>
      <c r="D29" s="15"/>
      <c r="E29" s="16">
        <f>B29-C29+D29</f>
        <v>40000</v>
      </c>
      <c r="F29" s="15">
        <v>3000</v>
      </c>
      <c r="G29" s="15">
        <v>0</v>
      </c>
      <c r="H29" s="16">
        <f>E29-F29+G29</f>
        <v>37000</v>
      </c>
      <c r="I29" s="15"/>
      <c r="J29" s="15"/>
      <c r="K29" s="16">
        <f>H29-I29+J29</f>
        <v>37000</v>
      </c>
      <c r="L29" s="15">
        <v>3000</v>
      </c>
      <c r="M29" s="15">
        <v>3500</v>
      </c>
      <c r="N29" s="16">
        <f>K29-L29+M29</f>
        <v>37500</v>
      </c>
      <c r="O29" s="15"/>
      <c r="P29" s="15"/>
      <c r="Q29" s="16">
        <f>N29-O29+P29</f>
        <v>37500</v>
      </c>
      <c r="R29" s="15"/>
      <c r="S29" s="15"/>
      <c r="T29" s="16">
        <f>Q29-R29+S29</f>
        <v>37500</v>
      </c>
      <c r="U29" s="15">
        <v>3000</v>
      </c>
      <c r="V29" s="15">
        <v>1980</v>
      </c>
      <c r="W29" s="16">
        <f>T29-U29+V29</f>
        <v>36480</v>
      </c>
      <c r="X29" s="15"/>
      <c r="Y29" s="15"/>
      <c r="Z29" s="16">
        <f>W29-X29+Y29</f>
        <v>36480</v>
      </c>
      <c r="AA29" s="15"/>
      <c r="AB29" s="15"/>
      <c r="AC29" s="16">
        <f>Z29-AA29+AB29</f>
        <v>36480</v>
      </c>
      <c r="AD29" s="15"/>
      <c r="AE29" s="15"/>
      <c r="AF29" s="16">
        <f>AC29-AD29+AE29</f>
        <v>36480</v>
      </c>
      <c r="AG29" s="15"/>
      <c r="AH29" s="15"/>
      <c r="AI29" s="16">
        <f>AF29-AG29+AH29</f>
        <v>36480</v>
      </c>
      <c r="AJ29" s="15">
        <v>3000</v>
      </c>
      <c r="AK29" s="15">
        <v>5000</v>
      </c>
      <c r="AL29" s="16">
        <f>AI29-AJ29+AK29</f>
        <v>38480</v>
      </c>
      <c r="AM29" s="15"/>
      <c r="AN29" s="15"/>
      <c r="AO29" s="16">
        <f>AL29-AM29+AN29</f>
        <v>38480</v>
      </c>
      <c r="AP29" s="15">
        <v>3000</v>
      </c>
      <c r="AQ29" s="15">
        <v>0</v>
      </c>
      <c r="AR29" s="16">
        <f>AO29-AP29+AQ29</f>
        <v>35480</v>
      </c>
      <c r="AS29" s="15">
        <v>3000</v>
      </c>
      <c r="AT29" s="15">
        <v>0</v>
      </c>
      <c r="AU29" s="16">
        <f>AR29-AS29+AT29</f>
        <v>32480</v>
      </c>
      <c r="AV29" s="15"/>
      <c r="AW29" s="15"/>
      <c r="AX29" s="16">
        <f>AU29-AV29+AW29</f>
        <v>32480</v>
      </c>
      <c r="AY29" s="15"/>
      <c r="AZ29" s="15"/>
      <c r="BA29" s="16">
        <f>AX29-AY29+AZ29</f>
        <v>32480</v>
      </c>
      <c r="BB29" s="15"/>
      <c r="BC29" s="15"/>
      <c r="BD29" s="16">
        <f>BA29-BB29+BC29</f>
        <v>32480</v>
      </c>
      <c r="BE29" s="15"/>
      <c r="BF29" s="15"/>
      <c r="BG29" s="16">
        <f>BD29-BE29+BF29</f>
        <v>32480</v>
      </c>
      <c r="BH29" s="15">
        <v>3000</v>
      </c>
      <c r="BI29" s="15">
        <v>0</v>
      </c>
      <c r="BJ29" s="16">
        <f>BG29-BH29+BI29</f>
        <v>29480</v>
      </c>
      <c r="BK29" s="15"/>
      <c r="BL29" s="15"/>
      <c r="BM29" s="16">
        <f>BJ29-BK29+BL29</f>
        <v>29480</v>
      </c>
      <c r="BN29" s="15"/>
      <c r="BO29" s="15"/>
      <c r="BP29" s="16">
        <f>BM29-BN29+BO29</f>
        <v>29480</v>
      </c>
      <c r="BQ29" s="38"/>
      <c r="BR29" s="38"/>
      <c r="BS29" s="16">
        <f>BP29-BQ29+BR29</f>
        <v>29480</v>
      </c>
      <c r="BT29" s="15"/>
      <c r="BU29" s="15"/>
      <c r="BV29" s="16">
        <f>BS29-BT29+BU29</f>
        <v>29480</v>
      </c>
      <c r="BW29" s="15"/>
      <c r="BX29" s="15"/>
      <c r="BY29" s="16">
        <f>BV29-BW29+BX29</f>
        <v>29480</v>
      </c>
      <c r="BZ29" s="15"/>
      <c r="CA29" s="15"/>
      <c r="CB29" s="16">
        <f>BY29-BZ29+CA29</f>
        <v>29480</v>
      </c>
      <c r="CC29" s="15"/>
      <c r="CD29" s="15"/>
      <c r="CE29" s="16">
        <f>CB29-CC29+CD29</f>
        <v>29480</v>
      </c>
      <c r="CF29" s="15"/>
      <c r="CG29" s="15"/>
      <c r="CH29" s="16">
        <f>CE29-CF29+CG29</f>
        <v>29480</v>
      </c>
    </row>
    <row r="30" spans="1:86" s="3" customFormat="1" ht="27" thickBot="1" x14ac:dyDescent="0.3">
      <c r="A30" s="13" t="s">
        <v>42</v>
      </c>
      <c r="B30" s="14">
        <v>40000</v>
      </c>
      <c r="C30" s="15">
        <v>3000</v>
      </c>
      <c r="D30" s="15">
        <v>2795</v>
      </c>
      <c r="E30" s="16">
        <f>B30-C30+D30</f>
        <v>39795</v>
      </c>
      <c r="F30" s="15"/>
      <c r="G30" s="15"/>
      <c r="H30" s="16">
        <f>E30-F30+G30</f>
        <v>39795</v>
      </c>
      <c r="I30" s="15">
        <v>3000</v>
      </c>
      <c r="J30" s="15">
        <v>2115</v>
      </c>
      <c r="K30" s="16">
        <f>H30-I30+J30</f>
        <v>38910</v>
      </c>
      <c r="L30" s="15"/>
      <c r="M30" s="15"/>
      <c r="N30" s="16">
        <f>K30-L30+M30</f>
        <v>38910</v>
      </c>
      <c r="O30" s="15">
        <v>3000</v>
      </c>
      <c r="P30" s="15">
        <v>725</v>
      </c>
      <c r="Q30" s="16">
        <f>N30-O30+P30</f>
        <v>36635</v>
      </c>
      <c r="R30" s="15">
        <v>3000</v>
      </c>
      <c r="S30" s="15">
        <v>0</v>
      </c>
      <c r="T30" s="16">
        <f>Q30-R30+S30</f>
        <v>33635</v>
      </c>
      <c r="U30" s="15"/>
      <c r="V30" s="15"/>
      <c r="W30" s="16">
        <f>T30-U30+V30</f>
        <v>33635</v>
      </c>
      <c r="X30" s="15"/>
      <c r="Y30" s="15"/>
      <c r="Z30" s="16">
        <f>W30-X30+Y30</f>
        <v>33635</v>
      </c>
      <c r="AA30" s="15">
        <v>3000</v>
      </c>
      <c r="AB30" s="15">
        <v>0</v>
      </c>
      <c r="AC30" s="16">
        <f>Z30-AA30+AB30</f>
        <v>30635</v>
      </c>
      <c r="AD30" s="15">
        <v>3000</v>
      </c>
      <c r="AE30" s="15">
        <v>0</v>
      </c>
      <c r="AF30" s="16">
        <f>AC30-AD30+AE30</f>
        <v>27635</v>
      </c>
      <c r="AG30" s="15"/>
      <c r="AH30" s="15"/>
      <c r="AI30" s="16">
        <f>AF30-AG30+AH30</f>
        <v>27635</v>
      </c>
      <c r="AJ30" s="15"/>
      <c r="AK30" s="15"/>
      <c r="AL30" s="16">
        <f>AI30-AJ30+AK30</f>
        <v>27635</v>
      </c>
      <c r="AM30" s="15"/>
      <c r="AN30" s="15"/>
      <c r="AO30" s="16">
        <f>AL30-AM30+AN30</f>
        <v>27635</v>
      </c>
      <c r="AP30" s="15"/>
      <c r="AQ30" s="15"/>
      <c r="AR30" s="16">
        <f>AO30-AP30+AQ30</f>
        <v>27635</v>
      </c>
      <c r="AS30" s="15"/>
      <c r="AT30" s="15"/>
      <c r="AU30" s="16">
        <f>AR30-AS30+AT30</f>
        <v>27635</v>
      </c>
      <c r="AV30" s="15"/>
      <c r="AW30" s="15"/>
      <c r="AX30" s="16">
        <f>AU30-AV30+AW30</f>
        <v>27635</v>
      </c>
      <c r="AY30" s="15"/>
      <c r="AZ30" s="15"/>
      <c r="BA30" s="16">
        <f>AX30-AY30+AZ30</f>
        <v>27635</v>
      </c>
      <c r="BB30" s="15"/>
      <c r="BC30" s="15"/>
      <c r="BD30" s="16">
        <f>BA30-BB30+BC30</f>
        <v>27635</v>
      </c>
      <c r="BE30" s="15"/>
      <c r="BF30" s="15"/>
      <c r="BG30" s="16">
        <f>BD30-BE30+BF30</f>
        <v>27635</v>
      </c>
      <c r="BH30" s="15"/>
      <c r="BI30" s="15"/>
      <c r="BJ30" s="16">
        <f>BG30-BH30+BI30</f>
        <v>27635</v>
      </c>
      <c r="BK30" s="15"/>
      <c r="BL30" s="15"/>
      <c r="BM30" s="16">
        <f>BJ30-BK30+BL30</f>
        <v>27635</v>
      </c>
      <c r="BN30" s="15"/>
      <c r="BO30" s="15"/>
      <c r="BP30" s="16">
        <f>BM30-BN30+BO30</f>
        <v>27635</v>
      </c>
      <c r="BQ30" s="38"/>
      <c r="BR30" s="38"/>
      <c r="BS30" s="16">
        <f>BP30-BQ30+BR30</f>
        <v>27635</v>
      </c>
      <c r="BT30" s="15"/>
      <c r="BU30" s="15"/>
      <c r="BV30" s="16">
        <f>BS30-BT30+BU30</f>
        <v>27635</v>
      </c>
      <c r="BW30" s="15"/>
      <c r="BX30" s="15"/>
      <c r="BY30" s="16">
        <f>BV30-BW30+BX30</f>
        <v>27635</v>
      </c>
      <c r="BZ30" s="15"/>
      <c r="CA30" s="15"/>
      <c r="CB30" s="16">
        <f>BY30-BZ30+CA30</f>
        <v>27635</v>
      </c>
      <c r="CC30" s="15"/>
      <c r="CD30" s="15"/>
      <c r="CE30" s="16">
        <f>CB30-CC30+CD30</f>
        <v>27635</v>
      </c>
      <c r="CF30" s="15"/>
      <c r="CG30" s="15"/>
      <c r="CH30" s="16">
        <f>CE30-CF30+CG30</f>
        <v>27635</v>
      </c>
    </row>
    <row r="31" spans="1:86" s="3" customFormat="1" ht="27" thickBot="1" x14ac:dyDescent="0.3">
      <c r="A31" s="17" t="s">
        <v>36</v>
      </c>
      <c r="B31" s="14">
        <v>40000</v>
      </c>
      <c r="C31" s="15">
        <v>1500</v>
      </c>
      <c r="D31" s="15">
        <v>0</v>
      </c>
      <c r="E31" s="16">
        <f>B31-C31+D31</f>
        <v>38500</v>
      </c>
      <c r="F31" s="15">
        <v>1500</v>
      </c>
      <c r="G31" s="15">
        <f>7195-110-15</f>
        <v>7070</v>
      </c>
      <c r="H31" s="16">
        <f>E31-F31+G31</f>
        <v>44070</v>
      </c>
      <c r="I31" s="15">
        <v>1500</v>
      </c>
      <c r="J31" s="15">
        <v>230</v>
      </c>
      <c r="K31" s="16">
        <f>H31-I31+J31</f>
        <v>42800</v>
      </c>
      <c r="L31" s="15">
        <v>1500</v>
      </c>
      <c r="M31" s="15">
        <v>0</v>
      </c>
      <c r="N31" s="16">
        <f>K31-L31+M31</f>
        <v>41300</v>
      </c>
      <c r="O31" s="15"/>
      <c r="P31" s="15"/>
      <c r="Q31" s="16">
        <f>N31-O31+P31</f>
        <v>41300</v>
      </c>
      <c r="R31" s="15">
        <v>3000</v>
      </c>
      <c r="S31" s="15">
        <v>0</v>
      </c>
      <c r="T31" s="16">
        <f>Q31-R31+S31</f>
        <v>38300</v>
      </c>
      <c r="U31" s="15">
        <v>1500</v>
      </c>
      <c r="V31" s="15">
        <v>0</v>
      </c>
      <c r="W31" s="16">
        <f>T31-U31+V31</f>
        <v>36800</v>
      </c>
      <c r="X31" s="15">
        <v>3000</v>
      </c>
      <c r="Y31" s="15">
        <v>1650</v>
      </c>
      <c r="Z31" s="16">
        <f>W31-X31+Y31</f>
        <v>35450</v>
      </c>
      <c r="AA31" s="15">
        <v>1500</v>
      </c>
      <c r="AB31" s="15">
        <v>0</v>
      </c>
      <c r="AC31" s="16">
        <f>Z31-AA31+AB31</f>
        <v>33950</v>
      </c>
      <c r="AD31" s="15"/>
      <c r="AE31" s="15"/>
      <c r="AF31" s="16">
        <f>AC31-AD31+AE31</f>
        <v>33950</v>
      </c>
      <c r="AG31" s="15">
        <v>3000</v>
      </c>
      <c r="AH31" s="15">
        <v>3125</v>
      </c>
      <c r="AI31" s="16">
        <f>AF31-AG31+AH31</f>
        <v>34075</v>
      </c>
      <c r="AJ31" s="15"/>
      <c r="AK31" s="15"/>
      <c r="AL31" s="16">
        <f>AI31-AJ31+AK31</f>
        <v>34075</v>
      </c>
      <c r="AM31" s="15"/>
      <c r="AN31" s="15"/>
      <c r="AO31" s="16">
        <f>AL31-AM31+AN31</f>
        <v>34075</v>
      </c>
      <c r="AP31" s="15">
        <v>3000</v>
      </c>
      <c r="AQ31" s="15">
        <v>0</v>
      </c>
      <c r="AR31" s="16">
        <f>AO31-AP31+AQ31</f>
        <v>31075</v>
      </c>
      <c r="AS31" s="15">
        <v>3000</v>
      </c>
      <c r="AT31" s="15">
        <v>0</v>
      </c>
      <c r="AU31" s="16">
        <f>AR31-AS31+AT31</f>
        <v>28075</v>
      </c>
      <c r="AV31" s="15"/>
      <c r="AW31" s="15"/>
      <c r="AX31" s="16">
        <f>AU31-AV31+AW31</f>
        <v>28075</v>
      </c>
      <c r="AY31" s="15"/>
      <c r="AZ31" s="15"/>
      <c r="BA31" s="16">
        <f>AX31-AY31+AZ31</f>
        <v>28075</v>
      </c>
      <c r="BB31" s="15"/>
      <c r="BC31" s="15"/>
      <c r="BD31" s="16">
        <f>BA31-BB31+BC31</f>
        <v>28075</v>
      </c>
      <c r="BE31" s="15"/>
      <c r="BF31" s="15"/>
      <c r="BG31" s="16">
        <f>BD31-BE31+BF31</f>
        <v>28075</v>
      </c>
      <c r="BH31" s="15">
        <v>3000</v>
      </c>
      <c r="BI31" s="15">
        <v>0</v>
      </c>
      <c r="BJ31" s="16">
        <f>BG31-BH31+BI31</f>
        <v>25075</v>
      </c>
      <c r="BK31" s="15"/>
      <c r="BL31" s="15"/>
      <c r="BM31" s="16">
        <f>BJ31-BK31+BL31</f>
        <v>25075</v>
      </c>
      <c r="BN31" s="15"/>
      <c r="BO31" s="15"/>
      <c r="BP31" s="16">
        <f>BM31-BN31+BO31</f>
        <v>25075</v>
      </c>
      <c r="BQ31" s="38"/>
      <c r="BR31" s="38"/>
      <c r="BS31" s="16">
        <f>BP31-BQ31+BR31</f>
        <v>25075</v>
      </c>
      <c r="BT31" s="15"/>
      <c r="BU31" s="15"/>
      <c r="BV31" s="16">
        <f>BS31-BT31+BU31</f>
        <v>25075</v>
      </c>
      <c r="BW31" s="15"/>
      <c r="BX31" s="15"/>
      <c r="BY31" s="16">
        <f>BV31-BW31+BX31</f>
        <v>25075</v>
      </c>
      <c r="BZ31" s="15"/>
      <c r="CA31" s="15"/>
      <c r="CB31" s="16">
        <f>BY31-BZ31+CA31</f>
        <v>25075</v>
      </c>
      <c r="CC31" s="15"/>
      <c r="CD31" s="15"/>
      <c r="CE31" s="16">
        <f>CB31-CC31+CD31</f>
        <v>25075</v>
      </c>
      <c r="CF31" s="15"/>
      <c r="CG31" s="15"/>
      <c r="CH31" s="16">
        <f>CE31-CF31+CG31</f>
        <v>25075</v>
      </c>
    </row>
    <row r="32" spans="1:86" s="3" customFormat="1" ht="27" thickBot="1" x14ac:dyDescent="0.3">
      <c r="A32" s="13" t="s">
        <v>20</v>
      </c>
      <c r="B32" s="18">
        <v>40000</v>
      </c>
      <c r="C32" s="19">
        <v>3000</v>
      </c>
      <c r="D32" s="19">
        <v>0</v>
      </c>
      <c r="E32" s="20">
        <f>B32-C32+D32</f>
        <v>37000</v>
      </c>
      <c r="F32" s="19">
        <v>3000</v>
      </c>
      <c r="G32" s="19">
        <f>3275-110</f>
        <v>3165</v>
      </c>
      <c r="H32" s="16">
        <f>E32-F32+G32</f>
        <v>37165</v>
      </c>
      <c r="I32" s="19"/>
      <c r="J32" s="19"/>
      <c r="K32" s="20">
        <f>H32-I32+J32</f>
        <v>37165</v>
      </c>
      <c r="L32" s="19">
        <v>3000</v>
      </c>
      <c r="M32" s="19">
        <v>0</v>
      </c>
      <c r="N32" s="20">
        <f>K32-L32+M32</f>
        <v>34165</v>
      </c>
      <c r="O32" s="19"/>
      <c r="P32" s="19"/>
      <c r="Q32" s="20">
        <f>N32-O32+P32</f>
        <v>34165</v>
      </c>
      <c r="R32" s="19">
        <v>3000</v>
      </c>
      <c r="S32" s="19">
        <v>3015</v>
      </c>
      <c r="T32" s="20">
        <f>Q32-R32+S32</f>
        <v>34180</v>
      </c>
      <c r="U32" s="19"/>
      <c r="V32" s="19"/>
      <c r="W32" s="20">
        <f>T32-U32+V32</f>
        <v>34180</v>
      </c>
      <c r="X32" s="19"/>
      <c r="Y32" s="19"/>
      <c r="Z32" s="20">
        <f>W32-X32+Y32</f>
        <v>34180</v>
      </c>
      <c r="AA32" s="19"/>
      <c r="AB32" s="19"/>
      <c r="AC32" s="20">
        <f>Z32-AA32+AB32</f>
        <v>34180</v>
      </c>
      <c r="AD32" s="19"/>
      <c r="AE32" s="19"/>
      <c r="AF32" s="20">
        <f>AC32-AD32+AE32</f>
        <v>34180</v>
      </c>
      <c r="AG32" s="19">
        <v>3000</v>
      </c>
      <c r="AH32" s="19">
        <v>1945</v>
      </c>
      <c r="AI32" s="20">
        <f>AF32-AG32+AH32</f>
        <v>33125</v>
      </c>
      <c r="AJ32" s="19">
        <v>3000</v>
      </c>
      <c r="AK32" s="19">
        <v>365</v>
      </c>
      <c r="AL32" s="20">
        <f>AI32-AJ32+AK32</f>
        <v>30490</v>
      </c>
      <c r="AM32" s="19"/>
      <c r="AN32" s="19"/>
      <c r="AO32" s="20">
        <f>AL32-AM32+AN32</f>
        <v>30490</v>
      </c>
      <c r="AP32" s="19">
        <v>3000</v>
      </c>
      <c r="AQ32" s="19">
        <v>0</v>
      </c>
      <c r="AR32" s="20">
        <f>AO32-AP32+AQ32</f>
        <v>27490</v>
      </c>
      <c r="AS32" s="19"/>
      <c r="AT32" s="19"/>
      <c r="AU32" s="16">
        <f>AR32-AS32+AT32</f>
        <v>27490</v>
      </c>
      <c r="AV32" s="19"/>
      <c r="AW32" s="19"/>
      <c r="AX32" s="20">
        <f>AU32-AV32+AW32</f>
        <v>27490</v>
      </c>
      <c r="AY32" s="19"/>
      <c r="AZ32" s="19"/>
      <c r="BA32" s="20">
        <f>AX32-AY32+AZ32</f>
        <v>27490</v>
      </c>
      <c r="BB32" s="19">
        <v>3000</v>
      </c>
      <c r="BC32" s="19">
        <v>0</v>
      </c>
      <c r="BD32" s="20">
        <f>BA32-BB32+BC32</f>
        <v>24490</v>
      </c>
      <c r="BE32" s="19"/>
      <c r="BF32" s="19"/>
      <c r="BG32" s="20">
        <f>BD32-BE32+BF32</f>
        <v>24490</v>
      </c>
      <c r="BH32" s="19"/>
      <c r="BI32" s="19"/>
      <c r="BJ32" s="20">
        <f>BG32-BH32+BI32</f>
        <v>24490</v>
      </c>
      <c r="BK32" s="19"/>
      <c r="BL32" s="19"/>
      <c r="BM32" s="20">
        <f>BJ32-BK32+BL32</f>
        <v>24490</v>
      </c>
      <c r="BN32" s="19"/>
      <c r="BO32" s="19"/>
      <c r="BP32" s="20">
        <f>BM32-BN32+BO32</f>
        <v>24490</v>
      </c>
      <c r="BQ32" s="40"/>
      <c r="BR32" s="40"/>
      <c r="BS32" s="20">
        <f>BP32-BQ32+BR32</f>
        <v>24490</v>
      </c>
      <c r="BT32" s="19"/>
      <c r="BU32" s="19"/>
      <c r="BV32" s="20">
        <f>BS32-BT32+BU32</f>
        <v>24490</v>
      </c>
      <c r="BW32" s="19"/>
      <c r="BX32" s="19"/>
      <c r="BY32" s="20">
        <f>BV32-BW32+BX32</f>
        <v>24490</v>
      </c>
      <c r="BZ32" s="19"/>
      <c r="CA32" s="19"/>
      <c r="CB32" s="20">
        <f>BY32-BZ32+CA32</f>
        <v>24490</v>
      </c>
      <c r="CC32" s="19"/>
      <c r="CD32" s="19"/>
      <c r="CE32" s="20">
        <f>CB32-CC32+CD32</f>
        <v>24490</v>
      </c>
      <c r="CF32" s="19"/>
      <c r="CG32" s="19"/>
      <c r="CH32" s="20">
        <f>CE32-CF32+CG32</f>
        <v>24490</v>
      </c>
    </row>
    <row r="33" spans="3:85" x14ac:dyDescent="0.25">
      <c r="C33" s="8">
        <f>SUM(C3:C13)</f>
        <v>7500</v>
      </c>
      <c r="D33" s="8">
        <f>SUM(D3:D13)</f>
        <v>19410</v>
      </c>
      <c r="E33" s="8">
        <v>500</v>
      </c>
      <c r="F33" s="8">
        <f>SUM(F3:F13)</f>
        <v>9000</v>
      </c>
      <c r="G33" s="8">
        <f>SUM(G3:G13)</f>
        <v>9475</v>
      </c>
      <c r="H33" s="8">
        <f>E33+13*50</f>
        <v>1150</v>
      </c>
      <c r="I33" s="8">
        <f>SUM(I3:I32)</f>
        <v>22500</v>
      </c>
      <c r="J33" s="8">
        <f>SUM(J3:J32)</f>
        <v>22500</v>
      </c>
      <c r="K33" s="8">
        <f>H33+50*9</f>
        <v>1600</v>
      </c>
      <c r="L33" s="8">
        <f>SUM(L3:L32)</f>
        <v>34500</v>
      </c>
      <c r="M33" s="8">
        <f>SUM(M3:M32)</f>
        <v>34500</v>
      </c>
      <c r="N33" s="8">
        <f>K33+12*50</f>
        <v>2200</v>
      </c>
      <c r="O33" s="8">
        <f>SUM(O3:O32)</f>
        <v>21000</v>
      </c>
      <c r="P33" s="8">
        <f>SUM(P3:P32)</f>
        <v>21000</v>
      </c>
      <c r="Q33" s="8">
        <f>N33+7*50</f>
        <v>2550</v>
      </c>
      <c r="R33" s="8">
        <f>SUM(R3:R32)</f>
        <v>30000</v>
      </c>
      <c r="S33" s="8">
        <f>SUM(S3:S32)</f>
        <v>30000</v>
      </c>
      <c r="T33" s="8">
        <f>Q33+50*10</f>
        <v>3050</v>
      </c>
      <c r="U33" s="8">
        <f>SUM(U3:U32)</f>
        <v>22500</v>
      </c>
      <c r="V33" s="8">
        <f>SUM(V3:V32)</f>
        <v>22500</v>
      </c>
      <c r="W33" s="8">
        <f>T33+8*50</f>
        <v>3450</v>
      </c>
      <c r="X33" s="8">
        <f>SUM(X3:X32)</f>
        <v>19500</v>
      </c>
      <c r="Y33" s="8">
        <f>SUM(Y3:Y32)</f>
        <v>19500</v>
      </c>
      <c r="Z33" s="8">
        <f>W33+7*50</f>
        <v>3800</v>
      </c>
      <c r="AA33" s="8">
        <f>SUM(AA3:AA32)</f>
        <v>28500</v>
      </c>
      <c r="AB33" s="8">
        <f>SUM(AB3:AB32)</f>
        <v>28500</v>
      </c>
      <c r="AC33" s="8">
        <f>Z33+50*10</f>
        <v>4300</v>
      </c>
      <c r="AD33" s="8">
        <f>SUM(AD3:AD32)</f>
        <v>27000</v>
      </c>
      <c r="AE33" s="8">
        <f>SUM(AE3:AE32)</f>
        <v>27000</v>
      </c>
      <c r="AF33" s="8">
        <f>50*9+AC33</f>
        <v>4750</v>
      </c>
      <c r="AG33" s="8">
        <f>SUM(AG3:AG32)</f>
        <v>21000</v>
      </c>
      <c r="AH33" s="8">
        <f>SUM(AH3:AH32)</f>
        <v>21000</v>
      </c>
      <c r="AI33" s="8">
        <f>50*7+AF33</f>
        <v>5100</v>
      </c>
      <c r="AJ33" s="8">
        <f>SUM(AJ3:AJ32)</f>
        <v>27000</v>
      </c>
      <c r="AK33" s="8">
        <f>SUM(AK3:AK32)</f>
        <v>27000</v>
      </c>
      <c r="AL33" s="8">
        <f>AI33+50*9</f>
        <v>5550</v>
      </c>
      <c r="AM33" s="8">
        <f>SUM(AM3:AM32)</f>
        <v>36000</v>
      </c>
      <c r="AN33" s="8">
        <f>SUM(AN3:AN32)</f>
        <v>36000</v>
      </c>
      <c r="AO33" s="8">
        <f>AL33+50*12</f>
        <v>6150</v>
      </c>
      <c r="AP33" s="8">
        <f>SUM(AP3:AP32)</f>
        <v>36000</v>
      </c>
      <c r="AQ33" s="8">
        <f>SUM(AQ3:AQ32)</f>
        <v>36000</v>
      </c>
      <c r="AR33" s="8">
        <f>AO33+12*50</f>
        <v>6750</v>
      </c>
      <c r="AS33" s="8">
        <f>SUM(AS3:AS32)</f>
        <v>36000</v>
      </c>
      <c r="AT33" s="8">
        <f>SUM(AT3:AT32)</f>
        <v>36000</v>
      </c>
      <c r="AU33" s="8">
        <f>AR33+12*50</f>
        <v>7350</v>
      </c>
      <c r="AV33" s="8">
        <f>SUM(AV3:AV32)</f>
        <v>27000</v>
      </c>
      <c r="AW33" s="8">
        <f>SUM(AW3:AW32)</f>
        <v>27000</v>
      </c>
      <c r="AX33" s="8">
        <f>AU33+50*9</f>
        <v>7800</v>
      </c>
      <c r="AY33" s="8">
        <f>SUM(AY3:AY32)</f>
        <v>15000</v>
      </c>
      <c r="AZ33" s="8">
        <f>SUM(AZ3:AZ32)</f>
        <v>15000</v>
      </c>
      <c r="BA33" s="8">
        <f>AX33+5*50</f>
        <v>8050</v>
      </c>
      <c r="BB33" s="8">
        <f>SUM(BB3:BB32)</f>
        <v>27000</v>
      </c>
      <c r="BC33" s="8">
        <f>SUM(BC3:BC32)</f>
        <v>27000</v>
      </c>
      <c r="BD33" s="8">
        <f>BA33+50*9</f>
        <v>8500</v>
      </c>
      <c r="BE33" s="8">
        <f>SUM(BE3:BE32)</f>
        <v>21000</v>
      </c>
      <c r="BF33" s="8">
        <f>SUM(BF3:BF32)</f>
        <v>21000</v>
      </c>
      <c r="BG33" s="8">
        <f>BD33+50*7</f>
        <v>8850</v>
      </c>
      <c r="BH33" s="8">
        <f>SUM(BH3:BH32)</f>
        <v>36000</v>
      </c>
      <c r="BI33" s="8">
        <f>SUM(BI3:BI32)</f>
        <v>36000</v>
      </c>
      <c r="BJ33" s="8">
        <f>BG33+50*12</f>
        <v>9450</v>
      </c>
      <c r="BK33" s="8">
        <f>SUM(BK3:BK32)</f>
        <v>0</v>
      </c>
      <c r="BL33" s="8">
        <f>SUM(BL3:BL32)</f>
        <v>0</v>
      </c>
      <c r="BN33" s="8">
        <f>SUM(BN3:BN32)</f>
        <v>0</v>
      </c>
      <c r="BO33" s="8">
        <f>SUM(BO3:BO32)</f>
        <v>0</v>
      </c>
      <c r="BQ33" s="8">
        <f>SUM(BQ3:BQ32)</f>
        <v>0</v>
      </c>
      <c r="BR33" s="8">
        <f>SUM(BR3:BR32)</f>
        <v>0</v>
      </c>
      <c r="BT33" s="8">
        <f>SUM(BT3:BT32)</f>
        <v>0</v>
      </c>
      <c r="BU33" s="8">
        <f>SUM(BU3:BU32)</f>
        <v>0</v>
      </c>
      <c r="BW33" s="8">
        <f>SUM(BW3:BW32)</f>
        <v>0</v>
      </c>
      <c r="BX33" s="8">
        <f>SUM(BX3:BX32)</f>
        <v>0</v>
      </c>
      <c r="BZ33" s="8">
        <f>SUM(BZ3:BZ32)</f>
        <v>0</v>
      </c>
      <c r="CA33" s="8">
        <f>SUM(CA3:CA32)</f>
        <v>0</v>
      </c>
      <c r="CC33" s="8">
        <f>SUM(CC3:CC32)</f>
        <v>0</v>
      </c>
      <c r="CD33" s="8">
        <f>SUM(CD3:CD32)</f>
        <v>0</v>
      </c>
      <c r="CF33" s="8">
        <f>SUM(CF3:CF32)</f>
        <v>0</v>
      </c>
      <c r="CG33" s="8">
        <f>SUM(CG3:CG32)</f>
        <v>0</v>
      </c>
    </row>
  </sheetData>
  <sortState xmlns:xlrd2="http://schemas.microsoft.com/office/spreadsheetml/2017/richdata2" ref="A3:CH29">
    <sortCondition descending="1" ref="AI2:AI29"/>
  </sortState>
  <mergeCells count="29">
    <mergeCell ref="BW1:BY1"/>
    <mergeCell ref="BZ1:CB1"/>
    <mergeCell ref="CC1:CE1"/>
    <mergeCell ref="CF1:CH1"/>
    <mergeCell ref="BH1:BJ1"/>
    <mergeCell ref="BK1:BM1"/>
    <mergeCell ref="BN1:BP1"/>
    <mergeCell ref="BQ1:BS1"/>
    <mergeCell ref="BT1:BV1"/>
    <mergeCell ref="AS1:AU1"/>
    <mergeCell ref="AV1:AX1"/>
    <mergeCell ref="AY1:BA1"/>
    <mergeCell ref="BB1:BD1"/>
    <mergeCell ref="BE1:BG1"/>
    <mergeCell ref="AD1:AF1"/>
    <mergeCell ref="AG1:AI1"/>
    <mergeCell ref="AJ1:AL1"/>
    <mergeCell ref="AM1:AO1"/>
    <mergeCell ref="AP1:AR1"/>
    <mergeCell ref="O1:Q1"/>
    <mergeCell ref="R1:T1"/>
    <mergeCell ref="U1:W1"/>
    <mergeCell ref="X1:Z1"/>
    <mergeCell ref="AA1:AC1"/>
    <mergeCell ref="A1:B1"/>
    <mergeCell ref="C1:E1"/>
    <mergeCell ref="F1:H1"/>
    <mergeCell ref="I1:K1"/>
    <mergeCell ref="L1:N1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Saison Hiver</vt:lpstr>
      <vt:lpstr>Saison Eté</vt:lpstr>
      <vt:lpstr>GENERAL</vt:lpstr>
      <vt:lpstr>Cash</vt:lpstr>
    </vt:vector>
  </TitlesOfParts>
  <Company>STELLANTIS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OLIVIER CADORET</dc:creator>
  <cp:lastModifiedBy>OLIVIER CADORET</cp:lastModifiedBy>
  <cp:lastPrinted>2025-02-03T17:30:47Z</cp:lastPrinted>
  <dcterms:created xsi:type="dcterms:W3CDTF">2024-09-28T20:47:42Z</dcterms:created>
  <dcterms:modified xsi:type="dcterms:W3CDTF">2025-03-31T12:09:32Z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25ca717-11da-4935-b601-f527b9741f2e_Enabled">
    <vt:lpwstr>true</vt:lpwstr>
  </property>
  <property fmtid="{D5CDD505-2E9C-101B-9397-08002B2CF9AE}" pid="3" name="MSIP_Label_725ca717-11da-4935-b601-f527b9741f2e_SetDate">
    <vt:lpwstr>2024-09-28T20:58:07Z</vt:lpwstr>
  </property>
  <property fmtid="{D5CDD505-2E9C-101B-9397-08002B2CF9AE}" pid="4" name="MSIP_Label_725ca717-11da-4935-b601-f527b9741f2e_Method">
    <vt:lpwstr>Standard</vt:lpwstr>
  </property>
  <property fmtid="{D5CDD505-2E9C-101B-9397-08002B2CF9AE}" pid="5" name="MSIP_Label_725ca717-11da-4935-b601-f527b9741f2e_Name">
    <vt:lpwstr>C2 - Internal</vt:lpwstr>
  </property>
  <property fmtid="{D5CDD505-2E9C-101B-9397-08002B2CF9AE}" pid="6" name="MSIP_Label_725ca717-11da-4935-b601-f527b9741f2e_SiteId">
    <vt:lpwstr>d852d5cd-724c-4128-8812-ffa5db3f8507</vt:lpwstr>
  </property>
  <property fmtid="{D5CDD505-2E9C-101B-9397-08002B2CF9AE}" pid="7" name="MSIP_Label_725ca717-11da-4935-b601-f527b9741f2e_ActionId">
    <vt:lpwstr>6f0a7f0d-7959-4df4-a8af-b76770bc842e</vt:lpwstr>
  </property>
  <property fmtid="{D5CDD505-2E9C-101B-9397-08002B2CF9AE}" pid="8" name="MSIP_Label_725ca717-11da-4935-b601-f527b9741f2e_ContentBits">
    <vt:lpwstr>0</vt:lpwstr>
  </property>
</Properties>
</file>